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anamgobmx-my.sharepoint.com/personal/jorge_pena_anam_gob_mx/Documents/2024/Indicadores Estratégicos Minisitio/"/>
    </mc:Choice>
  </mc:AlternateContent>
  <xr:revisionPtr revIDLastSave="46" documentId="13_ncr:1_{A835C82C-182F-4A1F-BAF5-0FB9F0CC369A}" xr6:coauthVersionLast="47" xr6:coauthVersionMax="47" xr10:uidLastSave="{4739A382-6881-49A9-B386-52B55F8DA335}"/>
  <bookViews>
    <workbookView xWindow="14295" yWindow="0" windowWidth="14610" windowHeight="15585" tabRatio="894" firstSheet="8" activeTab="11" xr2:uid="{00000000-000D-0000-FFFF-FFFF00000000}"/>
  </bookViews>
  <sheets>
    <sheet name="Índice (Favor de leer)" sheetId="22" r:id="rId1"/>
    <sheet name="R01.1 Tiempo importar" sheetId="18" r:id="rId2"/>
    <sheet name="R01.2 Tiempo despacho" sheetId="24" r:id="rId3"/>
    <sheet name="R01.3 Tiempo despacho rec" sheetId="2" r:id="rId4"/>
    <sheet name="R02.1 Recaudación" sheetId="3" r:id="rId5"/>
    <sheet name="R02.2 Costo Recaudación" sheetId="4" r:id="rId6"/>
    <sheet name="P01.1 Tiempo Reconocimiento" sheetId="27" r:id="rId7"/>
    <sheet name="U01 U02 y U03" sheetId="17" state="hidden" r:id="rId8"/>
    <sheet name="P01.2 Reconocimientos 3 hrs" sheetId="5" r:id="rId9"/>
    <sheet name="P01.3 Volumetría" sheetId="10" r:id="rId10"/>
    <sheet name="P01.4 Tiempo VUCEM" sheetId="26" r:id="rId11"/>
    <sheet name="I01.1 Capital humano" sheetId="13" r:id="rId12"/>
  </sheets>
  <definedNames>
    <definedName name="_xlnm._FilterDatabase" localSheetId="6" hidden="1">'P01.1 Tiempo Reconocimiento'!$C$3:$E$37</definedName>
    <definedName name="_xlnm._FilterDatabase" localSheetId="8" hidden="1">'P01.2 Reconocimientos 3 hrs'!$C$3:$E$73</definedName>
    <definedName name="Cruces" localSheetId="6">#REF!</definedName>
    <definedName name="Cruces" localSheetId="10">#REF!</definedName>
    <definedName name="Cruces" localSheetId="2">#REF!</definedName>
    <definedName name="Cruces">#REF!</definedName>
    <definedName name="_xlnm.Print_Titles" localSheetId="0">'Índice (Favor de leer)'!$1:$7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3" l="1"/>
  <c r="E42" i="13"/>
  <c r="G3" i="26"/>
  <c r="E60" i="26"/>
  <c r="H3" i="10"/>
  <c r="E132" i="10"/>
  <c r="D132" i="10"/>
  <c r="F132" i="10" s="1"/>
  <c r="G3" i="5"/>
  <c r="E180" i="5"/>
  <c r="G3" i="27"/>
  <c r="E144" i="27"/>
  <c r="G3" i="4"/>
  <c r="E22" i="4"/>
  <c r="G3" i="3"/>
  <c r="E46" i="3"/>
  <c r="H3" i="2"/>
  <c r="H3" i="24"/>
  <c r="E144" i="2"/>
  <c r="E132" i="24"/>
  <c r="E108" i="18"/>
  <c r="D4" i="10"/>
  <c r="D5" i="10"/>
  <c r="D6" i="10"/>
  <c r="D7" i="10"/>
  <c r="D8" i="10"/>
  <c r="D9" i="10"/>
  <c r="D10" i="10"/>
  <c r="D11" i="10"/>
  <c r="D12" i="10"/>
  <c r="D13" i="10"/>
  <c r="D14" i="10"/>
  <c r="D15" i="10"/>
  <c r="E143" i="27"/>
  <c r="D59" i="26"/>
  <c r="D131" i="10"/>
  <c r="E179" i="5"/>
  <c r="E143" i="2"/>
  <c r="E131" i="24"/>
  <c r="H3" i="18"/>
  <c r="E107" i="18"/>
  <c r="E58" i="26"/>
  <c r="F130" i="10"/>
  <c r="E178" i="5"/>
  <c r="E142" i="27"/>
  <c r="E142" i="2"/>
  <c r="E130" i="24"/>
  <c r="E106" i="18"/>
  <c r="E41" i="13" l="1"/>
  <c r="D57" i="26" l="1"/>
  <c r="E57" i="26" s="1"/>
  <c r="D129" i="10"/>
  <c r="E177" i="5"/>
  <c r="E141" i="27"/>
  <c r="E21" i="4"/>
  <c r="D45" i="3"/>
  <c r="E45" i="3" s="1"/>
  <c r="E140" i="2"/>
  <c r="E141" i="2"/>
  <c r="E129" i="24"/>
  <c r="E105" i="18"/>
  <c r="E40" i="13" l="1"/>
  <c r="D56" i="26"/>
  <c r="E56" i="26" s="1"/>
  <c r="D128" i="10"/>
  <c r="E176" i="5"/>
  <c r="E140" i="27"/>
  <c r="E128" i="24"/>
  <c r="E104" i="18"/>
  <c r="D55" i="26" l="1"/>
  <c r="E55" i="26" s="1"/>
  <c r="D127" i="10"/>
  <c r="D126" i="10"/>
  <c r="E175" i="5"/>
  <c r="E139" i="27"/>
  <c r="E139" i="2"/>
  <c r="E127" i="24" l="1"/>
  <c r="E103" i="18" l="1"/>
  <c r="E20" i="4" l="1"/>
  <c r="D44" i="3" l="1"/>
  <c r="E44" i="3" s="1"/>
  <c r="D43" i="26" l="1"/>
  <c r="D54" i="26"/>
  <c r="E54" i="26" s="1"/>
  <c r="E174" i="5"/>
  <c r="E138" i="27"/>
  <c r="E138" i="2"/>
  <c r="E126" i="24"/>
  <c r="E102" i="18"/>
  <c r="D53" i="26" l="1"/>
  <c r="E53" i="26" s="1"/>
  <c r="D125" i="10"/>
  <c r="D124" i="10"/>
  <c r="E173" i="5"/>
  <c r="E137" i="27"/>
  <c r="E137" i="2"/>
  <c r="E125" i="24"/>
  <c r="E124" i="24"/>
  <c r="E101" i="18"/>
  <c r="D52" i="26" l="1"/>
  <c r="E52" i="26" s="1"/>
  <c r="D51" i="26"/>
  <c r="E51" i="26" s="1"/>
  <c r="D123" i="10"/>
  <c r="E172" i="5"/>
  <c r="E136" i="27"/>
  <c r="E136" i="2" l="1"/>
  <c r="E100" i="18"/>
  <c r="E18" i="4" l="1"/>
  <c r="E19" i="4"/>
  <c r="D43" i="3"/>
  <c r="E43" i="3" s="1"/>
  <c r="D42" i="3"/>
  <c r="E39" i="13"/>
  <c r="D122" i="10" l="1"/>
  <c r="E171" i="5" l="1"/>
  <c r="E135" i="27"/>
  <c r="E135" i="2"/>
  <c r="E123" i="24"/>
  <c r="E99" i="18"/>
  <c r="D50" i="26" l="1"/>
  <c r="E50" i="26" s="1"/>
  <c r="E170" i="5"/>
  <c r="E134" i="27"/>
  <c r="E134" i="2"/>
  <c r="E122" i="24"/>
  <c r="E98" i="18"/>
  <c r="D49" i="26" l="1"/>
  <c r="E49" i="26" s="1"/>
  <c r="D121" i="10"/>
  <c r="E169" i="5" l="1"/>
  <c r="E133" i="27"/>
  <c r="E133" i="2"/>
  <c r="E121" i="24"/>
  <c r="E97" i="18"/>
  <c r="E96" i="18" l="1"/>
  <c r="E4" i="4" l="1"/>
  <c r="E5" i="4"/>
  <c r="E6" i="4"/>
  <c r="E7" i="4"/>
  <c r="E8" i="4"/>
  <c r="E9" i="4"/>
  <c r="E10" i="4"/>
  <c r="E11" i="4"/>
  <c r="E12" i="4"/>
  <c r="E13" i="4"/>
  <c r="E14" i="4"/>
  <c r="E15" i="4"/>
  <c r="E16" i="4"/>
  <c r="E17" i="4"/>
  <c r="D20" i="3"/>
  <c r="D21" i="3"/>
  <c r="D22" i="3"/>
  <c r="D23" i="3"/>
  <c r="D24" i="3"/>
  <c r="D25" i="3"/>
  <c r="D26" i="3"/>
  <c r="D27" i="3"/>
  <c r="D28" i="3"/>
  <c r="D29" i="3"/>
  <c r="D30" i="3"/>
  <c r="D31" i="3"/>
  <c r="D32" i="3"/>
  <c r="D33" i="3"/>
  <c r="D34" i="3"/>
  <c r="D35" i="3"/>
  <c r="D36" i="3"/>
  <c r="D37" i="3"/>
  <c r="E37" i="3" s="1"/>
  <c r="D38" i="3"/>
  <c r="E38" i="3" s="1"/>
  <c r="D39" i="3"/>
  <c r="D40" i="3"/>
  <c r="E40" i="3" s="1"/>
  <c r="D41" i="3"/>
  <c r="E41" i="3" s="1"/>
  <c r="E39" i="3"/>
  <c r="E42" i="3"/>
  <c r="E38" i="13" l="1"/>
  <c r="D48" i="26" l="1"/>
  <c r="E48" i="26" s="1"/>
  <c r="D120" i="10"/>
  <c r="E85" i="27" l="1"/>
  <c r="E168" i="5"/>
  <c r="E132" i="27"/>
  <c r="E132" i="2"/>
  <c r="E120" i="24"/>
  <c r="D47" i="26" l="1"/>
  <c r="E47" i="26" s="1"/>
  <c r="D46" i="26"/>
  <c r="D119" i="10"/>
  <c r="E131" i="10" s="1"/>
  <c r="F131" i="10" s="1"/>
  <c r="E167" i="5"/>
  <c r="E131" i="27"/>
  <c r="E131" i="2"/>
  <c r="E119" i="24"/>
  <c r="E95" i="18"/>
  <c r="D116" i="10" l="1"/>
  <c r="E128" i="10" s="1"/>
  <c r="F128" i="10" s="1"/>
  <c r="E166" i="5"/>
  <c r="E130" i="27"/>
  <c r="E129" i="27"/>
  <c r="E94" i="18"/>
  <c r="E118" i="24"/>
  <c r="D118" i="10"/>
  <c r="D45" i="26"/>
  <c r="D117" i="10"/>
  <c r="E129" i="10" s="1"/>
  <c r="F129" i="10" s="1"/>
  <c r="E46" i="26" l="1"/>
  <c r="E45" i="26"/>
  <c r="E130" i="2"/>
  <c r="E93" i="18"/>
  <c r="E36" i="13" l="1"/>
  <c r="E37" i="13"/>
  <c r="E165" i="5" l="1"/>
  <c r="E129" i="2" l="1"/>
  <c r="E117" i="24"/>
  <c r="D44" i="26" l="1"/>
  <c r="E44" i="26" s="1"/>
  <c r="E164" i="5" l="1"/>
  <c r="E128" i="27"/>
  <c r="E128" i="2" l="1"/>
  <c r="E116" i="24"/>
  <c r="E92" i="18"/>
  <c r="E163" i="5" l="1"/>
  <c r="E127" i="27"/>
  <c r="E127" i="2"/>
  <c r="E115" i="24"/>
  <c r="E91" i="18"/>
  <c r="D115" i="10" l="1"/>
  <c r="E127" i="10" s="1"/>
  <c r="F127" i="10" s="1"/>
  <c r="E43" i="26"/>
  <c r="D42" i="26"/>
  <c r="D41" i="26"/>
  <c r="E42" i="26" l="1"/>
  <c r="D109" i="10"/>
  <c r="E121" i="10" s="1"/>
  <c r="F121" i="10" s="1"/>
  <c r="D114" i="10"/>
  <c r="E126" i="10" s="1"/>
  <c r="F126" i="10" s="1"/>
  <c r="E162" i="5"/>
  <c r="E126" i="27"/>
  <c r="E126" i="2" l="1"/>
  <c r="E111" i="24" l="1"/>
  <c r="E110" i="24"/>
  <c r="E109" i="24"/>
  <c r="E108" i="24"/>
  <c r="E107" i="24"/>
  <c r="E106" i="24"/>
  <c r="E105" i="24"/>
  <c r="E104" i="24"/>
  <c r="E103" i="24"/>
  <c r="E102" i="24"/>
  <c r="E101" i="24"/>
  <c r="E100" i="24"/>
  <c r="E114" i="24"/>
  <c r="E90" i="18" l="1"/>
  <c r="E161" i="5" l="1"/>
  <c r="E125" i="27"/>
  <c r="E125" i="2"/>
  <c r="E113" i="24"/>
  <c r="E89" i="18"/>
  <c r="E41" i="26" l="1"/>
  <c r="D113" i="10" l="1"/>
  <c r="E125" i="10" s="1"/>
  <c r="F125" i="10" s="1"/>
  <c r="D106" i="10"/>
  <c r="D112" i="10"/>
  <c r="E124" i="10" s="1"/>
  <c r="F124" i="10" s="1"/>
  <c r="E118" i="10" l="1"/>
  <c r="F118" i="10" s="1"/>
  <c r="D40" i="26"/>
  <c r="E40" i="26" s="1"/>
  <c r="E160" i="5"/>
  <c r="E124" i="27"/>
  <c r="E124" i="2" l="1"/>
  <c r="E112" i="24"/>
  <c r="E88" i="18"/>
  <c r="E35" i="13" l="1"/>
  <c r="E39" i="26" l="1"/>
  <c r="D111" i="10"/>
  <c r="E123" i="10" s="1"/>
  <c r="F123" i="10" s="1"/>
  <c r="E159" i="5" l="1"/>
  <c r="E123" i="27"/>
  <c r="E123" i="2"/>
  <c r="E87" i="18"/>
  <c r="E38" i="26" l="1"/>
  <c r="D110" i="10"/>
  <c r="E122" i="10" s="1"/>
  <c r="F122" i="10" s="1"/>
  <c r="E158" i="5"/>
  <c r="E122" i="27" l="1"/>
  <c r="E122" i="2"/>
  <c r="E86" i="18"/>
  <c r="E37" i="26" l="1"/>
  <c r="E157" i="5" l="1"/>
  <c r="E121" i="27"/>
  <c r="E121" i="2"/>
  <c r="E85" i="18"/>
  <c r="E34" i="13" l="1"/>
  <c r="D9" i="3" l="1"/>
  <c r="D10" i="3"/>
  <c r="D11" i="3"/>
  <c r="D12" i="3"/>
  <c r="D13" i="3"/>
  <c r="D14" i="3"/>
  <c r="D15" i="3"/>
  <c r="D16" i="3"/>
  <c r="D17" i="3"/>
  <c r="D18" i="3"/>
  <c r="D19" i="3"/>
  <c r="D8" i="3"/>
  <c r="E36" i="26"/>
  <c r="D108" i="10"/>
  <c r="E120" i="10" s="1"/>
  <c r="F120" i="10" s="1"/>
  <c r="E156" i="5" l="1"/>
  <c r="E120" i="27"/>
  <c r="E120" i="2"/>
  <c r="E84" i="18"/>
  <c r="E35" i="26" l="1"/>
  <c r="D107" i="10"/>
  <c r="E119" i="10" s="1"/>
  <c r="F119" i="10" s="1"/>
  <c r="E155" i="5" l="1"/>
  <c r="E119" i="27"/>
  <c r="E119" i="2"/>
  <c r="E83" i="18"/>
  <c r="E4" i="13" l="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3" i="26" l="1"/>
  <c r="E34" i="26"/>
  <c r="D105" i="10"/>
  <c r="E154" i="5"/>
  <c r="E118" i="27"/>
  <c r="E117" i="10" l="1"/>
  <c r="F117" i="10" s="1"/>
  <c r="E118" i="2"/>
  <c r="E82" i="18" l="1"/>
  <c r="E117" i="27" l="1"/>
  <c r="H13" i="22" s="1"/>
  <c r="E89" i="27" l="1"/>
  <c r="E88" i="27"/>
  <c r="E4" i="27" l="1"/>
  <c r="E5" i="27"/>
  <c r="E6" i="27"/>
  <c r="E7" i="27"/>
  <c r="E8" i="27"/>
  <c r="E9" i="27"/>
  <c r="E10" i="27"/>
  <c r="E11" i="27"/>
  <c r="E12" i="27"/>
  <c r="E13" i="27"/>
  <c r="E14" i="27"/>
  <c r="E15" i="27"/>
  <c r="E17" i="27" l="1"/>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6" i="27"/>
  <c r="E87"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6" i="27"/>
  <c r="E153" i="5" l="1"/>
  <c r="E117" i="2" l="1"/>
  <c r="E81" i="18"/>
  <c r="E32" i="26" l="1"/>
  <c r="D104" i="10"/>
  <c r="E116" i="10" s="1"/>
  <c r="F116" i="10" s="1"/>
  <c r="E152" i="5" l="1"/>
  <c r="E116" i="2"/>
  <c r="E80" i="18"/>
  <c r="H17" i="22" l="1"/>
  <c r="H12" i="22" l="1"/>
  <c r="H11" i="22"/>
  <c r="H10" i="22"/>
  <c r="H9" i="22"/>
  <c r="H8" i="22"/>
  <c r="M4" i="17"/>
  <c r="M5" i="17"/>
  <c r="M6" i="17"/>
  <c r="M7" i="17"/>
  <c r="M8" i="17"/>
  <c r="M9" i="17"/>
  <c r="L23" i="17" s="1"/>
  <c r="M3" i="17"/>
  <c r="E31" i="26" l="1"/>
  <c r="H16" i="22" s="1"/>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D103" i="10"/>
  <c r="E115" i="10" s="1"/>
  <c r="F115" i="10" s="1"/>
  <c r="D102" i="10"/>
  <c r="E114" i="10" s="1"/>
  <c r="F114" i="10" s="1"/>
  <c r="D101" i="10"/>
  <c r="E113" i="10" s="1"/>
  <c r="F113" i="10" s="1"/>
  <c r="D100" i="10"/>
  <c r="E112" i="10" s="1"/>
  <c r="F112" i="10" s="1"/>
  <c r="D99" i="10"/>
  <c r="E111" i="10" s="1"/>
  <c r="F111" i="10" s="1"/>
  <c r="D98" i="10"/>
  <c r="E110" i="10" s="1"/>
  <c r="F110" i="10" s="1"/>
  <c r="D97" i="10"/>
  <c r="E109" i="10" s="1"/>
  <c r="F109" i="10" s="1"/>
  <c r="D96" i="10"/>
  <c r="E108" i="10" s="1"/>
  <c r="F108" i="10" s="1"/>
  <c r="D95" i="10"/>
  <c r="E107" i="10" s="1"/>
  <c r="F107" i="10" s="1"/>
  <c r="D94" i="10"/>
  <c r="D93" i="10"/>
  <c r="E105" i="10" s="1"/>
  <c r="F105" i="10" s="1"/>
  <c r="D92" i="10"/>
  <c r="E104" i="10" s="1"/>
  <c r="F104" i="10" s="1"/>
  <c r="D91" i="10"/>
  <c r="E103" i="10" s="1"/>
  <c r="F103" i="10" s="1"/>
  <c r="D90" i="10"/>
  <c r="E102" i="10" s="1"/>
  <c r="D89" i="10"/>
  <c r="D88" i="10"/>
  <c r="E100" i="10" s="1"/>
  <c r="F100" i="10" s="1"/>
  <c r="D87" i="10"/>
  <c r="E99" i="10" s="1"/>
  <c r="D86" i="10"/>
  <c r="D85" i="10"/>
  <c r="E97" i="10" s="1"/>
  <c r="D84" i="10"/>
  <c r="E96" i="10" s="1"/>
  <c r="D83" i="10"/>
  <c r="D82" i="10"/>
  <c r="E94" i="10" s="1"/>
  <c r="D81" i="10"/>
  <c r="D80" i="10"/>
  <c r="D79" i="10"/>
  <c r="E91" i="10" s="1"/>
  <c r="D78" i="10"/>
  <c r="E90" i="10" s="1"/>
  <c r="D77" i="10"/>
  <c r="E89" i="10" s="1"/>
  <c r="D76" i="10"/>
  <c r="E88" i="10" s="1"/>
  <c r="D75" i="10"/>
  <c r="D74" i="10"/>
  <c r="E86" i="10" s="1"/>
  <c r="D73" i="10"/>
  <c r="D72" i="10"/>
  <c r="E84" i="10" s="1"/>
  <c r="F84" i="10" s="1"/>
  <c r="D71" i="10"/>
  <c r="E83" i="10" s="1"/>
  <c r="D70" i="10"/>
  <c r="D69" i="10"/>
  <c r="E81" i="10" s="1"/>
  <c r="D68" i="10"/>
  <c r="E80" i="10" s="1"/>
  <c r="D67" i="10"/>
  <c r="E79" i="10" s="1"/>
  <c r="F79" i="10" s="1"/>
  <c r="D66" i="10"/>
  <c r="D65" i="10"/>
  <c r="E77" i="10" s="1"/>
  <c r="D64" i="10"/>
  <c r="E76" i="10" s="1"/>
  <c r="D63" i="10"/>
  <c r="D62" i="10"/>
  <c r="E74" i="10" s="1"/>
  <c r="D61" i="10"/>
  <c r="E73" i="10" s="1"/>
  <c r="D60" i="10"/>
  <c r="E72" i="10" s="1"/>
  <c r="D59" i="10"/>
  <c r="D58" i="10"/>
  <c r="D57" i="10"/>
  <c r="E69" i="10" s="1"/>
  <c r="D56" i="10"/>
  <c r="E68" i="10" s="1"/>
  <c r="F68" i="10" s="1"/>
  <c r="D55" i="10"/>
  <c r="D54" i="10"/>
  <c r="D53" i="10"/>
  <c r="E65" i="10" s="1"/>
  <c r="D52" i="10"/>
  <c r="E64" i="10" s="1"/>
  <c r="D51" i="10"/>
  <c r="D50" i="10"/>
  <c r="D49" i="10"/>
  <c r="E61" i="10" s="1"/>
  <c r="D48" i="10"/>
  <c r="D47" i="10"/>
  <c r="D46" i="10"/>
  <c r="D45" i="10"/>
  <c r="E57" i="10" s="1"/>
  <c r="D44" i="10"/>
  <c r="E56" i="10" s="1"/>
  <c r="D43" i="10"/>
  <c r="D42" i="10"/>
  <c r="D41" i="10"/>
  <c r="D40" i="10"/>
  <c r="E52" i="10" s="1"/>
  <c r="D39" i="10"/>
  <c r="D38" i="10"/>
  <c r="D37" i="10"/>
  <c r="E49" i="10" s="1"/>
  <c r="F49" i="10" s="1"/>
  <c r="D36" i="10"/>
  <c r="E48" i="10" s="1"/>
  <c r="D35" i="10"/>
  <c r="D34" i="10"/>
  <c r="D33" i="10"/>
  <c r="E45" i="10" s="1"/>
  <c r="F45" i="10" s="1"/>
  <c r="D32" i="10"/>
  <c r="E44" i="10" s="1"/>
  <c r="F44" i="10" s="1"/>
  <c r="D31" i="10"/>
  <c r="D30" i="10"/>
  <c r="D29" i="10"/>
  <c r="E41" i="10" s="1"/>
  <c r="D28" i="10"/>
  <c r="E40" i="10" s="1"/>
  <c r="F40" i="10" s="1"/>
  <c r="D27" i="10"/>
  <c r="D26" i="10"/>
  <c r="D25" i="10"/>
  <c r="E37" i="10" s="1"/>
  <c r="D24" i="10"/>
  <c r="E36" i="10" s="1"/>
  <c r="F36" i="10" s="1"/>
  <c r="D23" i="10"/>
  <c r="E35" i="10" s="1"/>
  <c r="D22" i="10"/>
  <c r="D21" i="10"/>
  <c r="E33" i="10" s="1"/>
  <c r="D20" i="10"/>
  <c r="E32" i="10" s="1"/>
  <c r="D19" i="10"/>
  <c r="E31" i="10" s="1"/>
  <c r="D18" i="10"/>
  <c r="D17" i="10"/>
  <c r="D16" i="10"/>
  <c r="E28" i="10" s="1"/>
  <c r="E27" i="10"/>
  <c r="E26" i="10"/>
  <c r="E25" i="10"/>
  <c r="E24" i="10"/>
  <c r="E23" i="10"/>
  <c r="E22" i="10"/>
  <c r="E21" i="10"/>
  <c r="E20" i="10"/>
  <c r="F20" i="10" s="1"/>
  <c r="E19" i="10"/>
  <c r="E18" i="10"/>
  <c r="E17" i="10"/>
  <c r="E16" i="10"/>
  <c r="F16" i="10" s="1"/>
  <c r="E151" i="5"/>
  <c r="H14" i="22" s="1"/>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J9" i="17"/>
  <c r="I23" i="17" s="1"/>
  <c r="G9" i="17"/>
  <c r="F23" i="17" s="1"/>
  <c r="D9" i="17"/>
  <c r="C23" i="17" s="1"/>
  <c r="J8" i="17"/>
  <c r="J28" i="17" s="1"/>
  <c r="G8" i="17"/>
  <c r="D8" i="17"/>
  <c r="J7" i="17"/>
  <c r="J27" i="17" s="1"/>
  <c r="G7" i="17"/>
  <c r="D7" i="17"/>
  <c r="J6" i="17"/>
  <c r="J26" i="17" s="1"/>
  <c r="G6" i="17"/>
  <c r="D6" i="17"/>
  <c r="J5" i="17"/>
  <c r="J25" i="17" s="1"/>
  <c r="G5" i="17"/>
  <c r="D5" i="17"/>
  <c r="J4" i="17"/>
  <c r="J24" i="17" s="1"/>
  <c r="G4" i="17"/>
  <c r="D4" i="17"/>
  <c r="J3" i="17"/>
  <c r="G3" i="17"/>
  <c r="D3" i="17"/>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4" i="10" l="1"/>
  <c r="F32" i="10"/>
  <c r="F21" i="10"/>
  <c r="F52" i="10"/>
  <c r="F76" i="10"/>
  <c r="F17" i="10"/>
  <c r="E29" i="10"/>
  <c r="F80" i="10"/>
  <c r="H15" i="22"/>
  <c r="F28" i="10"/>
  <c r="F29" i="10"/>
  <c r="F41" i="10"/>
  <c r="F56" i="10"/>
  <c r="F48" i="10"/>
  <c r="E53" i="10"/>
  <c r="F53" i="10" s="1"/>
  <c r="F69" i="10"/>
  <c r="E60" i="10"/>
  <c r="F60" i="10" s="1"/>
  <c r="E92" i="10"/>
  <c r="F92" i="10" s="1"/>
  <c r="F96" i="10"/>
  <c r="F33" i="10"/>
  <c r="F37" i="10"/>
  <c r="F57" i="10"/>
  <c r="F64" i="10"/>
  <c r="F83" i="10"/>
  <c r="F88" i="10"/>
  <c r="F94" i="10"/>
  <c r="E106" i="10"/>
  <c r="F106" i="10" s="1"/>
  <c r="F35" i="10"/>
  <c r="F31" i="10"/>
  <c r="F77" i="10"/>
  <c r="F97" i="10"/>
  <c r="F25" i="10"/>
  <c r="F72" i="10"/>
  <c r="F61" i="10"/>
  <c r="F65" i="10"/>
  <c r="E46" i="10"/>
  <c r="F46" i="10" s="1"/>
  <c r="E75" i="10"/>
  <c r="F75" i="10" s="1"/>
  <c r="E78" i="10"/>
  <c r="F78" i="10" s="1"/>
  <c r="E101" i="10"/>
  <c r="F101" i="10" s="1"/>
  <c r="F89" i="10"/>
  <c r="E50" i="10"/>
  <c r="F50" i="10" s="1"/>
  <c r="E63" i="10"/>
  <c r="F63" i="10" s="1"/>
  <c r="E93" i="10"/>
  <c r="F93" i="10" s="1"/>
  <c r="F81" i="10"/>
  <c r="F18" i="10"/>
  <c r="E30" i="10"/>
  <c r="F30" i="10" s="1"/>
  <c r="F22" i="10"/>
  <c r="E34" i="10"/>
  <c r="F34" i="10" s="1"/>
  <c r="F26" i="10"/>
  <c r="E38" i="10"/>
  <c r="F38" i="10" s="1"/>
  <c r="E54" i="10"/>
  <c r="F54" i="10" s="1"/>
  <c r="E51" i="10"/>
  <c r="F51" i="10" s="1"/>
  <c r="E70" i="10"/>
  <c r="F70" i="10" s="1"/>
  <c r="E67" i="10"/>
  <c r="F67" i="10" s="1"/>
  <c r="E95" i="10"/>
  <c r="F95" i="10" s="1"/>
  <c r="F99" i="10"/>
  <c r="E43" i="10"/>
  <c r="F43" i="10" s="1"/>
  <c r="E62" i="10"/>
  <c r="F62" i="10" s="1"/>
  <c r="E59" i="10"/>
  <c r="F59" i="10" s="1"/>
  <c r="E47" i="10"/>
  <c r="F47" i="10" s="1"/>
  <c r="E66" i="10"/>
  <c r="F66" i="10" s="1"/>
  <c r="F86" i="10"/>
  <c r="E98" i="10"/>
  <c r="F98" i="10" s="1"/>
  <c r="F19" i="10"/>
  <c r="F23" i="10"/>
  <c r="F27" i="10"/>
  <c r="E42" i="10"/>
  <c r="F42" i="10" s="1"/>
  <c r="E39" i="10"/>
  <c r="F39" i="10" s="1"/>
  <c r="E58" i="10"/>
  <c r="F58" i="10" s="1"/>
  <c r="E55" i="10"/>
  <c r="F55" i="10" s="1"/>
  <c r="E71" i="10"/>
  <c r="F71" i="10" s="1"/>
  <c r="E85" i="10"/>
  <c r="F85" i="10" s="1"/>
  <c r="F73" i="10"/>
  <c r="E82" i="10"/>
  <c r="F82" i="10" s="1"/>
  <c r="E87" i="10"/>
  <c r="F87" i="10" s="1"/>
  <c r="F91" i="10"/>
  <c r="F102" i="10"/>
  <c r="F74" i="10"/>
  <c r="F90" i="10"/>
  <c r="J29" i="17"/>
</calcChain>
</file>

<file path=xl/sharedStrings.xml><?xml version="1.0" encoding="utf-8"?>
<sst xmlns="http://schemas.openxmlformats.org/spreadsheetml/2006/main" count="1167" uniqueCount="138">
  <si>
    <t>Descripción capítulo</t>
  </si>
  <si>
    <t>Indicadores Estratégicos ANAM</t>
  </si>
  <si>
    <t xml:space="preserve">A continuación se describen las principales características de los Indicadores Estratégicos de la Agencia Nacional de Aduanas de México </t>
  </si>
  <si>
    <t xml:space="preserve">Indicadores Estartégicos </t>
  </si>
  <si>
    <t>Núm</t>
  </si>
  <si>
    <t>Nombre</t>
  </si>
  <si>
    <t>Objetivo Estratégico</t>
  </si>
  <si>
    <r>
      <t xml:space="preserve">Tendencia
</t>
    </r>
    <r>
      <rPr>
        <sz val="13"/>
        <color rgb="FFFFFFFF"/>
        <rFont val="Montserrat"/>
      </rPr>
      <t>(2019-2023)</t>
    </r>
  </si>
  <si>
    <t xml:space="preserve">Descripción </t>
  </si>
  <si>
    <t>Fórmula</t>
  </si>
  <si>
    <t>Periodo</t>
  </si>
  <si>
    <t>Resultado</t>
  </si>
  <si>
    <t>R01.1</t>
  </si>
  <si>
    <t>Tiempo promedio para la importación de bienes</t>
  </si>
  <si>
    <t>Simplificar y facilitar 
el despacho 
aduanero</t>
  </si>
  <si>
    <t>Promedio de días necesarios para cumplir con todos los procedimientos requeridos para importar bienes, desde la llegada de la mercancía a territorio nacional hasta su liberación.</t>
  </si>
  <si>
    <r>
      <rPr>
        <b/>
        <i/>
        <sz val="12"/>
        <color rgb="FF0D0D0D"/>
        <rFont val="Montserrat"/>
      </rPr>
      <t>Vo1 / Vo2</t>
    </r>
    <r>
      <rPr>
        <i/>
        <sz val="12"/>
        <color rgb="FF0D0D0D"/>
        <rFont val="Montserrat"/>
      </rPr>
      <t xml:space="preserve">
Vo1.- Número total de días para la importación de bienes   
Vo2.- Número total de operaciones de importación</t>
    </r>
  </si>
  <si>
    <t>Mensual</t>
  </si>
  <si>
    <t>R01.2</t>
  </si>
  <si>
    <t xml:space="preserve"> Tiempo promedio del despacho aduanero con desaduanamiento libre</t>
  </si>
  <si>
    <t>Promedio de horas que toma a una operación de importación con desaduanamiento libre , cruzar la aduana de esclusa a esclusa.
Presenta información de hasta 38 aduanas que tienen conectadas al menos una exclusa de salida al sistema.</t>
  </si>
  <si>
    <r>
      <rPr>
        <b/>
        <i/>
        <sz val="12"/>
        <color rgb="FF0D0D0D"/>
        <rFont val="Montserrat"/>
      </rPr>
      <t>Vo1 / Vo2</t>
    </r>
    <r>
      <rPr>
        <i/>
        <sz val="12"/>
        <color rgb="FF0D0D0D"/>
        <rFont val="Montserrat"/>
      </rPr>
      <t xml:space="preserve">    
Vo1.- Tiempo total de despacho aduanero en operaciones a la importación con desaduanamiento libre  
Vo2.- Número total de operaciones a la importación con desaduanamiento libre</t>
    </r>
  </si>
  <si>
    <t>R01.3</t>
  </si>
  <si>
    <t>Tiempo promedio del despacho aduanero con reconocimiento</t>
  </si>
  <si>
    <t>Promedio de horas que toma a una operación de importación con reconocimiento, cruzar la aduana de esclusa a esclusa.
Presenta infomración de hasta 38 aduanas que tienen conectadas al menos una exclusa de salida al sistema.</t>
  </si>
  <si>
    <r>
      <rPr>
        <b/>
        <i/>
        <sz val="12"/>
        <color rgb="FF0D0D0D"/>
        <rFont val="Montserrat"/>
      </rPr>
      <t>Vo1 / Vo2</t>
    </r>
    <r>
      <rPr>
        <i/>
        <sz val="12"/>
        <color rgb="FF0D0D0D"/>
        <rFont val="Montserrat"/>
      </rPr>
      <t xml:space="preserve"> 
Vo1.- Tiempo total de despacho aduanero en operaciones a la importación con reconocimiento 
Vo2.- Número total de operaciones a la importación con reconocimiento </t>
    </r>
  </si>
  <si>
    <t>R02.1</t>
  </si>
  <si>
    <t xml:space="preserve">Recaudación total en aduanas </t>
  </si>
  <si>
    <t>Incrementar la eficiencia
recaudatoria y el cumplimiento
voluntario de las obligaciones de comercio exterior</t>
  </si>
  <si>
    <t>Variación porcentual del monto de recaudación  acumulado del periodo observado, con respecto al monto de recaudación acumulado del mismo periodo en el año previo.</t>
  </si>
  <si>
    <r>
      <rPr>
        <b/>
        <i/>
        <sz val="12"/>
        <color rgb="FF0D0D0D"/>
        <rFont val="Montserrat"/>
      </rPr>
      <t xml:space="preserve">((v01 / v02) -1) *100  </t>
    </r>
    <r>
      <rPr>
        <i/>
        <sz val="12"/>
        <color rgb="FF0D0D0D"/>
        <rFont val="Montserrat"/>
      </rPr>
      <t xml:space="preserve">   
Vo1.-Recaudación bruta total de la ANAM
Vo2.-Recaudación bruta total de la ANAM en el mismo trimestre del año anterior</t>
    </r>
  </si>
  <si>
    <t xml:space="preserve"> Trimestral</t>
  </si>
  <si>
    <t>R02.2</t>
  </si>
  <si>
    <t>Costo de la recaudación bruta aduanera</t>
  </si>
  <si>
    <t>Presupuesto ejercido por la ANAM en gasto corriente por cada 100 pesos recaudados en el trimestre.</t>
  </si>
  <si>
    <r>
      <rPr>
        <b/>
        <i/>
        <sz val="12"/>
        <color rgb="FF0D0D0D"/>
        <rFont val="Montserrat"/>
      </rPr>
      <t xml:space="preserve">(v01 / v02) *100    </t>
    </r>
    <r>
      <rPr>
        <i/>
        <sz val="12"/>
        <color rgb="FF0D0D0D"/>
        <rFont val="Montserrat"/>
      </rPr>
      <t xml:space="preserve"> 
Vo1.- Presupuesto ejercido por la ANAM en gasto corriente 
Vo2.- Recaudación bruta total acumulada de la ANAM</t>
    </r>
  </si>
  <si>
    <t>Trimestral</t>
  </si>
  <si>
    <t>P01.1</t>
  </si>
  <si>
    <t>Tiempo promedio para realizar inspecciones físicas para importaciones y exportaciones</t>
  </si>
  <si>
    <t>Incrementar la eficiencia de
trámites y servicios</t>
  </si>
  <si>
    <t>Mide el promedio en horas del tiempo de duración de la inspección física de mercancías para importaciones y exportaciones; considerando para ello desde el momento en que se asigna el canal de inspección física en el sistema, hasta el tiempo en que el verificador registra el resultado de la inspección en el sistema.</t>
  </si>
  <si>
    <r>
      <rPr>
        <b/>
        <i/>
        <sz val="12"/>
        <color rgb="FF0D0D0D"/>
        <rFont val="Montserrat"/>
      </rPr>
      <t>(v01 / v02)</t>
    </r>
    <r>
      <rPr>
        <i/>
        <sz val="12"/>
        <color rgb="FF0D0D0D"/>
        <rFont val="Montserrat"/>
      </rPr>
      <t xml:space="preserve">
Vo1.-Número total de horas
Vo2.- Total de reconocimientos</t>
    </r>
  </si>
  <si>
    <t xml:space="preserve">P01.2 </t>
  </si>
  <si>
    <t>Eficiencia del reconocimiento aduanero en operaciones de carga</t>
  </si>
  <si>
    <t xml:space="preserve">Porcentaje de reconocimientos que se realizan en tres horas o menos, a partir de la activación del Módulo de Selección Automatizado (MSA) hasta la emisión de dictamen del verificador. </t>
  </si>
  <si>
    <r>
      <t xml:space="preserve">(v01 / v02) *100   
</t>
    </r>
    <r>
      <rPr>
        <i/>
        <sz val="12"/>
        <color rgb="FF0D0D0D"/>
        <rFont val="Montserrat"/>
      </rPr>
      <t>Vo1.-Número de reconocimientos concluidos en 3 horas o menos  
Vo2.- Número total de reconocimientos</t>
    </r>
  </si>
  <si>
    <t>P01.3</t>
  </si>
  <si>
    <t>Volumetría de trámites ANAM en VUCEM</t>
  </si>
  <si>
    <t xml:space="preserve">Variación porcentual de los trámites de la ANAM solicitados a través de la VUCEM, con respecto al mismo periodo del año previo. </t>
  </si>
  <si>
    <r>
      <t xml:space="preserve">((v01 / v02) -1) *100   
</t>
    </r>
    <r>
      <rPr>
        <i/>
        <sz val="12"/>
        <color rgb="FF0D0D0D"/>
        <rFont val="Montserrat"/>
      </rPr>
      <t>Vo1.-Volumetría de trámites solicitados al mes 
Vo2.-Volumetría de trámites solicitados al mismo mes del año previo.</t>
    </r>
  </si>
  <si>
    <t>P01.4</t>
  </si>
  <si>
    <t>Tiempo de atención promedio en los trámites VUCEM</t>
  </si>
  <si>
    <t>Mide el tiempo promedio en que los trámites de la ANAM solicitados a través de la VUCEM son liberados.</t>
  </si>
  <si>
    <r>
      <t xml:space="preserve">(Vo1 / Vo2)  
</t>
    </r>
    <r>
      <rPr>
        <i/>
        <sz val="12"/>
        <color rgb="FF0D0D0D"/>
        <rFont val="Montserrat"/>
      </rPr>
      <t xml:space="preserve">Vo1.-Tiempo total de días para la atención de trámites  de la ANAM en la VUCEM  
Vo2.-Número total de trámites atendidos por la ANAM en la VUCEM </t>
    </r>
  </si>
  <si>
    <t xml:space="preserve">I01.1 </t>
  </si>
  <si>
    <t>Desarrollo de capital humano</t>
  </si>
  <si>
    <t>Desarrollar capital humano</t>
  </si>
  <si>
    <t>Porcentaje de funcionarios que aprueban acciones de formación en temas de procesos clave.</t>
  </si>
  <si>
    <r>
      <rPr>
        <b/>
        <i/>
        <sz val="12"/>
        <color rgb="FF0D0D0D"/>
        <rFont val="Montserrat"/>
      </rPr>
      <t xml:space="preserve">(v01 / v02) *100 </t>
    </r>
    <r>
      <rPr>
        <i/>
        <sz val="12"/>
        <color rgb="FF0D0D0D"/>
        <rFont val="Montserrat"/>
      </rPr>
      <t xml:space="preserve">  
Vo.1-Número de funcionarios que aprobaron acciones formativas en temas de procesos clave.   
Vo2.-Número total de funcionarios en procesos clave.</t>
    </r>
  </si>
  <si>
    <t xml:space="preserve">R01.1 Tiempo para importar </t>
  </si>
  <si>
    <t>Nota</t>
  </si>
  <si>
    <r>
      <t xml:space="preserve">El indicador </t>
    </r>
    <r>
      <rPr>
        <b/>
        <sz val="11"/>
        <color rgb="FFFF0000"/>
        <rFont val="Calibri"/>
        <family val="2"/>
        <scheme val="minor"/>
      </rPr>
      <t xml:space="preserve">puede ser </t>
    </r>
    <r>
      <rPr>
        <b/>
        <sz val="11"/>
        <color theme="1" tint="0.14999847407452621"/>
        <rFont val="Calibri"/>
        <family val="2"/>
        <scheme val="minor"/>
      </rPr>
      <t>medido sólo para aduanas Marítimas e Interiores, ya que; las aduanas Fronterizas recurren en ocasiones específicas y por un tiempo breve a los recintos fiscalizados.</t>
    </r>
  </si>
  <si>
    <t>V1</t>
  </si>
  <si>
    <t>V2</t>
  </si>
  <si>
    <t>Indicador</t>
  </si>
  <si>
    <t>Año</t>
  </si>
  <si>
    <t>Mes</t>
  </si>
  <si>
    <t xml:space="preserve">Número total de días para la importación de bienes </t>
  </si>
  <si>
    <t>Número total de operaciones de importación</t>
  </si>
  <si>
    <t>Promedio</t>
  </si>
  <si>
    <t>Ene</t>
  </si>
  <si>
    <t>Feb</t>
  </si>
  <si>
    <t>Mar</t>
  </si>
  <si>
    <t>Abr</t>
  </si>
  <si>
    <t>May</t>
  </si>
  <si>
    <t>Jun</t>
  </si>
  <si>
    <t>Jul</t>
  </si>
  <si>
    <t>Ago</t>
  </si>
  <si>
    <t>Sep</t>
  </si>
  <si>
    <t>Oct</t>
  </si>
  <si>
    <t>Nov</t>
  </si>
  <si>
    <t>Dic</t>
  </si>
  <si>
    <t>R01.2 Tiempo promedio del despacho aduanero con desaduanamiento libre</t>
  </si>
  <si>
    <t>Minutos de despacho aduanero en operaciones a la importación con desaduanamiento libre</t>
  </si>
  <si>
    <t>Operaciones a la importación con desaduanamiento libre</t>
  </si>
  <si>
    <t>R01.3 Tiempo promedio del despacho aduanero con reconocimiento</t>
  </si>
  <si>
    <t xml:space="preserve">Minutos de despacho aduanero en operaciones a la importación con reconocimiento </t>
  </si>
  <si>
    <t>Operaciones a la importación con reconocimiento</t>
  </si>
  <si>
    <t xml:space="preserve">R02.1 Recaudación total en aduanas </t>
  </si>
  <si>
    <t>Trimestre</t>
  </si>
  <si>
    <t>Recaudación en flujo de efectivo total de la ANAM (millones de pesos)</t>
  </si>
  <si>
    <t>Recaudación en flujo de efectivo año anterior 
(millones de pesos)</t>
  </si>
  <si>
    <t>Variación Nominal</t>
  </si>
  <si>
    <t>Trimestre 1</t>
  </si>
  <si>
    <t>Trimestre 2</t>
  </si>
  <si>
    <t>Trimestre 3</t>
  </si>
  <si>
    <t>Trimestre 4</t>
  </si>
  <si>
    <t>Nota: Se integró al Derecho de Trámite Aduanero (DTA) el 92% destinado al Fideicomiso FACLA para reportar el 100% del DTA de 2018 a la fecha.</t>
  </si>
  <si>
    <t>R02.2 Costo de la recaudación bruta aduanera</t>
  </si>
  <si>
    <t>Presupuesto ejercido por la ANAM en gasto corriente (millones de pesos)</t>
  </si>
  <si>
    <t>Costo por cada $100</t>
  </si>
  <si>
    <t>Nota: Se integró al Derecho de Trámite Aduanero (DTA) EL 92% destinado al Fideicomiso FACLA para reportar el 100% del DTA de 2018 a la fecha.</t>
  </si>
  <si>
    <t>P01.1 Tiempo promedio para realizar inspecciones físicas para importaciones y exportaciones</t>
  </si>
  <si>
    <t>El número total de horas se debe pasar a horas porque está en minutos.</t>
  </si>
  <si>
    <t xml:space="preserve">Número total de horas </t>
  </si>
  <si>
    <t>Total de reconocimientos</t>
  </si>
  <si>
    <t>Porcentaje</t>
  </si>
  <si>
    <t>Anual</t>
  </si>
  <si>
    <t>U01.1 Percepción de la simplificación y modernización de trámites</t>
  </si>
  <si>
    <t>U02.1 Percepción de la transparencia en los trámites y servicios</t>
  </si>
  <si>
    <t>U02.2 Pagos de facilitación</t>
  </si>
  <si>
    <t>U03.1 Percepción de riesgo de los usuarios de las aduanas</t>
  </si>
  <si>
    <t xml:space="preserve">Suma de los valores de las calificaciones </t>
  </si>
  <si>
    <t>Número total de respuestas</t>
  </si>
  <si>
    <t xml:space="preserve">Calificación </t>
  </si>
  <si>
    <t xml:space="preserve">Suma de los montos declarados </t>
  </si>
  <si>
    <t>Monto promedio</t>
  </si>
  <si>
    <t>Suma de las  respuestas afirmativas</t>
  </si>
  <si>
    <t>P01.2 Eficiencia del reconocimiento aduanero en operaciones de carga</t>
  </si>
  <si>
    <t>Reconocimientos de tres horas o menos</t>
  </si>
  <si>
    <t>P01.3 Volumetría de trámites ANAM en VUCEM</t>
  </si>
  <si>
    <t xml:space="preserve">Año </t>
  </si>
  <si>
    <t>mes</t>
  </si>
  <si>
    <t>Sumatoria Trámites VUCEM</t>
  </si>
  <si>
    <t xml:space="preserve">Número de trámites al mes </t>
  </si>
  <si>
    <t xml:space="preserve">Número de trámites al mes del año anterior </t>
  </si>
  <si>
    <t>Variación Porcentual acumulada</t>
  </si>
  <si>
    <t xml:space="preserve"> </t>
  </si>
  <si>
    <t>P01.4  Tiempo de atención promedio en los trámites VUCEM</t>
  </si>
  <si>
    <t xml:space="preserve">                                                                                                                                                                                                                                                                                                                  </t>
  </si>
  <si>
    <t xml:space="preserve">Tiempo total de días para la atención de trámites  de la ANAM en la VUCEM </t>
  </si>
  <si>
    <t xml:space="preserve">Número total de trámites atendidos por la ANAM en la VUCEM </t>
  </si>
  <si>
    <t>Días Promedio</t>
  </si>
  <si>
    <t>I01. Desarrollo de capital humano</t>
  </si>
  <si>
    <t xml:space="preserve">Número de funcionarios que aprobaron acciones formativas en temas de procesos clave  </t>
  </si>
  <si>
    <t>Número total de funcionarios en procesos clave</t>
  </si>
  <si>
    <t>N/D</t>
  </si>
  <si>
    <t>Horas 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</si>
</sst>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 _$_-;\-* #,##0\ _$_-;_-* &quot;-&quot;\ _$_-;_-@_-"/>
    <numFmt numFmtId="167" formatCode="_-* #,##0.00\ _p_t_a_-;\-* #,##0.00\ _p_t_a_-;_-* &quot;-&quot;??\ _p_t_a_-;_-@_-"/>
    <numFmt numFmtId="168" formatCode="_-[$€-2]* #,##0.00_-;\-[$€-2]* #,##0.00_-;_-[$€-2]* &quot;-&quot;??_-"/>
    <numFmt numFmtId="169" formatCode="#,##0.0"/>
    <numFmt numFmtId="170" formatCode="0.000%"/>
    <numFmt numFmtId="171" formatCode="&quot;$&quot;#,##0.00"/>
  </numFmts>
  <fonts count="24"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sz val="11"/>
      <color rgb="FF000000"/>
      <name val="Calibri"/>
      <family val="2"/>
      <scheme val="minor"/>
    </font>
    <font>
      <b/>
      <sz val="18"/>
      <color rgb="FFC00000"/>
      <name val="Montserrat"/>
    </font>
    <font>
      <sz val="11"/>
      <color theme="1"/>
      <name val="Montserrat"/>
    </font>
    <font>
      <sz val="10"/>
      <color theme="1"/>
      <name val="Tahoma"/>
      <family val="2"/>
    </font>
    <font>
      <u/>
      <sz val="10"/>
      <color indexed="12"/>
      <name val="MS Sans Serif"/>
      <family val="2"/>
    </font>
    <font>
      <sz val="11"/>
      <color theme="0"/>
      <name val="Calibri"/>
      <family val="2"/>
      <scheme val="minor"/>
    </font>
    <font>
      <b/>
      <sz val="11"/>
      <color theme="1" tint="0.14999847407452621"/>
      <name val="Calibri"/>
      <family val="2"/>
      <scheme val="minor"/>
    </font>
    <font>
      <sz val="14"/>
      <color theme="1" tint="0.14999847407452621"/>
      <name val="Montserrat"/>
    </font>
    <font>
      <b/>
      <sz val="14"/>
      <color theme="0"/>
      <name val="Montserrat"/>
    </font>
    <font>
      <b/>
      <sz val="13"/>
      <color rgb="FFFFFFFF"/>
      <name val="Montserrat"/>
    </font>
    <font>
      <sz val="12"/>
      <color rgb="FF0D0D0D"/>
      <name val="Montserrat"/>
    </font>
    <font>
      <i/>
      <sz val="12"/>
      <color rgb="FF0D0D0D"/>
      <name val="Montserrat"/>
    </font>
    <font>
      <b/>
      <i/>
      <sz val="12"/>
      <color rgb="FF0D0D0D"/>
      <name val="Montserrat"/>
    </font>
    <font>
      <sz val="13"/>
      <color rgb="FFFFFFFF"/>
      <name val="Montserrat"/>
    </font>
    <font>
      <sz val="11"/>
      <color rgb="FFFF0000"/>
      <name val="Calibri"/>
      <family val="2"/>
      <scheme val="minor"/>
    </font>
    <font>
      <sz val="8"/>
      <name val="Calibri"/>
      <family val="2"/>
      <scheme val="minor"/>
    </font>
    <font>
      <b/>
      <sz val="11"/>
      <name val="Calibri"/>
      <family val="2"/>
      <scheme val="minor"/>
    </font>
    <font>
      <sz val="11"/>
      <name val="Calibri"/>
      <family val="2"/>
      <scheme val="minor"/>
    </font>
    <font>
      <b/>
      <u/>
      <sz val="12"/>
      <color rgb="FF2B07BA"/>
      <name val="Montserrat"/>
    </font>
  </fonts>
  <fills count="7">
    <fill>
      <patternFill patternType="none"/>
    </fill>
    <fill>
      <patternFill patternType="gray125"/>
    </fill>
    <fill>
      <patternFill patternType="solid">
        <fgColor rgb="FFC00000"/>
        <bgColor indexed="64"/>
      </patternFill>
    </fill>
    <fill>
      <patternFill patternType="solid">
        <fgColor rgb="FF7F7F7F"/>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bgColor indexed="64"/>
      </patternFill>
    </fill>
  </fills>
  <borders count="9">
    <border>
      <left/>
      <right/>
      <top/>
      <bottom/>
      <diagonal/>
    </border>
    <border>
      <left/>
      <right style="medium">
        <color rgb="FFF0F0F0"/>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2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0" fontId="8" fillId="0" borderId="0"/>
    <xf numFmtId="43" fontId="4" fillId="0" borderId="0" applyFont="0" applyFill="0" applyBorder="0" applyAlignment="0" applyProtection="0"/>
    <xf numFmtId="0" fontId="8" fillId="0" borderId="0"/>
    <xf numFmtId="0" fontId="2" fillId="0" borderId="0"/>
    <xf numFmtId="0" fontId="9" fillId="0" borderId="0" applyNumberFormat="0" applyFill="0" applyBorder="0" applyAlignment="0" applyProtection="0">
      <alignment vertical="top"/>
      <protection locked="0"/>
    </xf>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99">
    <xf numFmtId="0" fontId="0" fillId="0" borderId="0" xfId="0"/>
    <xf numFmtId="0" fontId="0" fillId="0" borderId="0" xfId="0" applyAlignment="1">
      <alignment horizontal="left"/>
    </xf>
    <xf numFmtId="3" fontId="0" fillId="0" borderId="0" xfId="0" applyNumberFormat="1"/>
    <xf numFmtId="164" fontId="0" fillId="0" borderId="0" xfId="0" applyNumberFormat="1"/>
    <xf numFmtId="0" fontId="1" fillId="0" borderId="0" xfId="0" applyFont="1"/>
    <xf numFmtId="0" fontId="1" fillId="0" borderId="0" xfId="0" applyFont="1" applyAlignment="1">
      <alignment horizontal="center" wrapText="1"/>
    </xf>
    <xf numFmtId="2" fontId="0" fillId="0" borderId="0" xfId="0" applyNumberFormat="1"/>
    <xf numFmtId="0" fontId="1"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wrapText="1"/>
    </xf>
    <xf numFmtId="0" fontId="0" fillId="0" borderId="0" xfId="0" applyAlignment="1">
      <alignment horizontal="center"/>
    </xf>
    <xf numFmtId="165" fontId="0" fillId="0" borderId="0" xfId="7" applyNumberFormat="1" applyFont="1"/>
    <xf numFmtId="165" fontId="0" fillId="0" borderId="0" xfId="7" applyNumberFormat="1" applyFont="1" applyFill="1"/>
    <xf numFmtId="0" fontId="1" fillId="0" borderId="0" xfId="0" applyFont="1" applyAlignment="1">
      <alignment horizontal="center" vertical="center"/>
    </xf>
    <xf numFmtId="0" fontId="3" fillId="0" borderId="0" xfId="0" applyFont="1" applyAlignment="1">
      <alignment horizontal="center" vertical="center"/>
    </xf>
    <xf numFmtId="9" fontId="0" fillId="0" borderId="0" xfId="7" applyFont="1"/>
    <xf numFmtId="4" fontId="0" fillId="0" borderId="0" xfId="0" applyNumberFormat="1"/>
    <xf numFmtId="1" fontId="0" fillId="0" borderId="0" xfId="0" applyNumberFormat="1" applyAlignment="1">
      <alignment horizontal="center"/>
    </xf>
    <xf numFmtId="3" fontId="0" fillId="0" borderId="0" xfId="0" applyNumberFormat="1" applyAlignment="1">
      <alignment horizontal="center"/>
    </xf>
    <xf numFmtId="0" fontId="0" fillId="0" borderId="0" xfId="0" applyAlignment="1">
      <alignment horizontal="center" vertical="center"/>
    </xf>
    <xf numFmtId="3" fontId="0" fillId="0" borderId="0" xfId="0" applyNumberFormat="1" applyAlignment="1">
      <alignment horizontal="center" vertical="center"/>
    </xf>
    <xf numFmtId="2" fontId="0" fillId="0" borderId="0" xfId="0" applyNumberFormat="1" applyAlignment="1">
      <alignment horizontal="right"/>
    </xf>
    <xf numFmtId="0" fontId="0" fillId="0" borderId="0" xfId="0" applyAlignment="1">
      <alignment horizontal="right"/>
    </xf>
    <xf numFmtId="3" fontId="5" fillId="0" borderId="0" xfId="0" applyNumberFormat="1" applyFont="1"/>
    <xf numFmtId="16" fontId="0" fillId="0" borderId="0" xfId="0" applyNumberFormat="1"/>
    <xf numFmtId="0" fontId="7" fillId="0" borderId="0" xfId="0" applyFont="1"/>
    <xf numFmtId="0" fontId="0" fillId="0" borderId="0" xfId="0" applyAlignment="1">
      <alignment horizontal="left" vertical="center"/>
    </xf>
    <xf numFmtId="0" fontId="7" fillId="0" borderId="0" xfId="0" applyFont="1" applyAlignment="1">
      <alignment horizontal="left" vertical="center"/>
    </xf>
    <xf numFmtId="0" fontId="6" fillId="0" borderId="0" xfId="0" applyFont="1" applyAlignment="1">
      <alignment horizontal="center"/>
    </xf>
    <xf numFmtId="169" fontId="0" fillId="0" borderId="0" xfId="0" applyNumberFormat="1"/>
    <xf numFmtId="3" fontId="0" fillId="0" borderId="0" xfId="26" applyNumberFormat="1" applyFont="1"/>
    <xf numFmtId="170" fontId="0" fillId="0" borderId="0" xfId="7" applyNumberFormat="1" applyFont="1"/>
    <xf numFmtId="164" fontId="10" fillId="0" borderId="0" xfId="0" applyNumberFormat="1" applyFont="1"/>
    <xf numFmtId="0" fontId="1" fillId="0" borderId="5" xfId="0" applyFont="1" applyBorder="1" applyAlignment="1">
      <alignment horizontal="center" vertical="center" wrapText="1"/>
    </xf>
    <xf numFmtId="3" fontId="0" fillId="0" borderId="5" xfId="0" applyNumberFormat="1" applyBorder="1"/>
    <xf numFmtId="0" fontId="0" fillId="0" borderId="5" xfId="0" applyBorder="1"/>
    <xf numFmtId="0" fontId="3" fillId="0" borderId="6" xfId="0" applyFont="1" applyBorder="1" applyAlignment="1">
      <alignment horizontal="center" vertical="center"/>
    </xf>
    <xf numFmtId="0" fontId="0" fillId="0" borderId="6" xfId="0" applyBorder="1"/>
    <xf numFmtId="0" fontId="3" fillId="0" borderId="6" xfId="0" applyFont="1" applyBorder="1" applyAlignment="1">
      <alignment horizontal="center" vertical="center" wrapText="1"/>
    </xf>
    <xf numFmtId="2" fontId="0" fillId="0" borderId="6" xfId="0" applyNumberFormat="1" applyBorder="1" applyAlignment="1">
      <alignment horizontal="center"/>
    </xf>
    <xf numFmtId="2" fontId="0" fillId="0" borderId="0" xfId="0" applyNumberFormat="1" applyAlignment="1">
      <alignment horizontal="center"/>
    </xf>
    <xf numFmtId="171" fontId="0" fillId="0" borderId="6" xfId="0" applyNumberFormat="1" applyBorder="1" applyAlignment="1">
      <alignment horizontal="center"/>
    </xf>
    <xf numFmtId="4" fontId="0" fillId="0" borderId="0" xfId="7" applyNumberFormat="1" applyFont="1"/>
    <xf numFmtId="0" fontId="11" fillId="0" borderId="0" xfId="0" applyFont="1" applyAlignment="1">
      <alignment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4" xfId="0" applyFont="1" applyFill="1" applyBorder="1" applyAlignment="1">
      <alignment vertical="center" wrapText="1"/>
    </xf>
    <xf numFmtId="0" fontId="16" fillId="4" borderId="3" xfId="0" applyFont="1" applyFill="1" applyBorder="1" applyAlignment="1">
      <alignment vertical="center" wrapText="1"/>
    </xf>
    <xf numFmtId="0" fontId="16" fillId="4" borderId="3" xfId="0" applyFont="1" applyFill="1" applyBorder="1" applyAlignment="1">
      <alignment horizontal="center" vertical="center" wrapText="1"/>
    </xf>
    <xf numFmtId="0" fontId="15" fillId="0" borderId="4" xfId="0" applyFont="1" applyBorder="1" applyAlignment="1">
      <alignment vertical="center" wrapText="1"/>
    </xf>
    <xf numFmtId="0" fontId="17" fillId="0" borderId="3" xfId="0" applyFont="1" applyBorder="1" applyAlignment="1">
      <alignment vertical="center" wrapText="1"/>
    </xf>
    <xf numFmtId="0" fontId="15" fillId="0" borderId="4" xfId="0" applyFont="1" applyBorder="1" applyAlignment="1">
      <alignment horizontal="justify" vertical="center" wrapText="1"/>
    </xf>
    <xf numFmtId="0" fontId="16" fillId="0" borderId="3" xfId="0" applyFont="1" applyBorder="1" applyAlignment="1">
      <alignment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5" fillId="4" borderId="4" xfId="0" applyFont="1" applyFill="1" applyBorder="1" applyAlignment="1">
      <alignment horizontal="left" vertical="center" wrapText="1"/>
    </xf>
    <xf numFmtId="0" fontId="0" fillId="0" borderId="0" xfId="0" applyAlignment="1">
      <alignment vertical="center"/>
    </xf>
    <xf numFmtId="2" fontId="0" fillId="0" borderId="6" xfId="7" applyNumberFormat="1" applyFont="1" applyBorder="1" applyAlignment="1">
      <alignment horizontal="center"/>
    </xf>
    <xf numFmtId="0" fontId="0" fillId="0" borderId="0" xfId="0" applyAlignment="1">
      <alignment horizontal="center" vertical="top"/>
    </xf>
    <xf numFmtId="4" fontId="0" fillId="0" borderId="0" xfId="7" applyNumberFormat="1" applyFont="1" applyFill="1"/>
    <xf numFmtId="3" fontId="0" fillId="0" borderId="0" xfId="0" applyNumberFormat="1" applyAlignment="1">
      <alignment vertical="center" wrapText="1"/>
    </xf>
    <xf numFmtId="0" fontId="3" fillId="0" borderId="0" xfId="0" applyFont="1"/>
    <xf numFmtId="3" fontId="19" fillId="0" borderId="0" xfId="0" applyNumberFormat="1" applyFont="1"/>
    <xf numFmtId="0" fontId="19" fillId="0" borderId="0" xfId="0" applyFont="1"/>
    <xf numFmtId="0" fontId="21" fillId="0" borderId="0" xfId="0" applyFont="1"/>
    <xf numFmtId="3" fontId="22" fillId="0" borderId="0" xfId="0" applyNumberFormat="1" applyFont="1"/>
    <xf numFmtId="49" fontId="0" fillId="0" borderId="0" xfId="7" applyNumberFormat="1" applyFont="1"/>
    <xf numFmtId="49" fontId="0" fillId="0" borderId="0" xfId="0" applyNumberFormat="1"/>
    <xf numFmtId="1" fontId="0" fillId="0" borderId="0" xfId="0" applyNumberFormat="1" applyAlignment="1">
      <alignment horizontal="center" vertical="center"/>
    </xf>
    <xf numFmtId="2" fontId="0" fillId="0" borderId="0" xfId="26" applyNumberFormat="1" applyFont="1"/>
    <xf numFmtId="0" fontId="19" fillId="0" borderId="0" xfId="0" applyFont="1" applyAlignment="1">
      <alignment horizontal="right"/>
    </xf>
    <xf numFmtId="3" fontId="0" fillId="0" borderId="1" xfId="0" applyNumberFormat="1" applyBorder="1" applyAlignment="1">
      <alignment vertical="center" wrapText="1"/>
    </xf>
    <xf numFmtId="0" fontId="0" fillId="0" borderId="0" xfId="0" quotePrefix="1"/>
    <xf numFmtId="0" fontId="23" fillId="5" borderId="4" xfId="0" applyFont="1" applyFill="1" applyBorder="1" applyAlignment="1">
      <alignment horizontal="center" vertical="center" wrapText="1"/>
    </xf>
    <xf numFmtId="0" fontId="0" fillId="6" borderId="0" xfId="0" applyFill="1"/>
    <xf numFmtId="0" fontId="0" fillId="6" borderId="0" xfId="0" applyFill="1" applyAlignment="1">
      <alignment horizontal="left"/>
    </xf>
    <xf numFmtId="3" fontId="0" fillId="6" borderId="0" xfId="0" applyNumberFormat="1" applyFill="1"/>
    <xf numFmtId="2" fontId="0" fillId="6" borderId="0" xfId="0" applyNumberFormat="1" applyFill="1"/>
    <xf numFmtId="164" fontId="0" fillId="6" borderId="0" xfId="0" applyNumberFormat="1" applyFill="1"/>
    <xf numFmtId="3" fontId="0" fillId="6" borderId="0" xfId="0" applyNumberFormat="1" applyFill="1" applyAlignment="1">
      <alignment horizontal="center"/>
    </xf>
    <xf numFmtId="4" fontId="0" fillId="6" borderId="0" xfId="7" applyNumberFormat="1" applyFont="1" applyFill="1"/>
    <xf numFmtId="165" fontId="0" fillId="6" borderId="0" xfId="7" applyNumberFormat="1" applyFont="1" applyFill="1"/>
    <xf numFmtId="0" fontId="12" fillId="0" borderId="0" xfId="0" applyFont="1" applyAlignment="1">
      <alignment horizontal="left" vertical="center" wrapText="1"/>
    </xf>
    <xf numFmtId="0" fontId="6" fillId="0" borderId="0" xfId="0" applyFont="1" applyAlignment="1">
      <alignment horizontal="center"/>
    </xf>
    <xf numFmtId="0" fontId="13" fillId="2" borderId="8" xfId="0" applyFont="1" applyFill="1" applyBorder="1" applyAlignment="1">
      <alignment horizontal="center" vertical="top" wrapText="1"/>
    </xf>
    <xf numFmtId="0" fontId="13" fillId="2" borderId="0" xfId="0" applyFont="1" applyFill="1" applyAlignment="1">
      <alignment horizontal="center" vertical="top" wrapText="1"/>
    </xf>
    <xf numFmtId="0" fontId="11"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1" fillId="0" borderId="5" xfId="0" applyFont="1"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1" fontId="0" fillId="0" borderId="0" xfId="0" applyNumberFormat="1" applyAlignment="1">
      <alignment horizontal="center" vertical="center" wrapText="1"/>
    </xf>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top"/>
    </xf>
  </cellXfs>
  <cellStyles count="27">
    <cellStyle name="Euro" xfId="17" xr:uid="{00000000-0005-0000-0000-000000000000}"/>
    <cellStyle name="Hipervínculo 2" xfId="15" xr:uid="{00000000-0005-0000-0000-000001000000}"/>
    <cellStyle name="Millares" xfId="26" builtinId="3"/>
    <cellStyle name="Millares [0] 2" xfId="8" xr:uid="{00000000-0005-0000-0000-000003000000}"/>
    <cellStyle name="Millares 2" xfId="19" xr:uid="{00000000-0005-0000-0000-000004000000}"/>
    <cellStyle name="Millares 2 2 2" xfId="9" xr:uid="{00000000-0005-0000-0000-000005000000}"/>
    <cellStyle name="Millares 3" xfId="20" xr:uid="{00000000-0005-0000-0000-000006000000}"/>
    <cellStyle name="Millares 4" xfId="21" xr:uid="{00000000-0005-0000-0000-000007000000}"/>
    <cellStyle name="Millares 5" xfId="18" xr:uid="{00000000-0005-0000-0000-000008000000}"/>
    <cellStyle name="Millares 6" xfId="12" xr:uid="{00000000-0005-0000-0000-000009000000}"/>
    <cellStyle name="Millares 7" xfId="24" xr:uid="{00000000-0005-0000-0000-00000A000000}"/>
    <cellStyle name="Millares 8" xfId="25" xr:uid="{00000000-0005-0000-0000-00000B000000}"/>
    <cellStyle name="Millares 9" xfId="10" xr:uid="{00000000-0005-0000-0000-00000C000000}"/>
    <cellStyle name="Normal" xfId="0" builtinId="0"/>
    <cellStyle name="Normal 10" xfId="4" xr:uid="{00000000-0005-0000-0000-00000E000000}"/>
    <cellStyle name="Normal 2" xfId="1" xr:uid="{00000000-0005-0000-0000-00000F000000}"/>
    <cellStyle name="Normal 2 2" xfId="22" xr:uid="{00000000-0005-0000-0000-000010000000}"/>
    <cellStyle name="Normal 2 3" xfId="11" xr:uid="{00000000-0005-0000-0000-000011000000}"/>
    <cellStyle name="Normal 3" xfId="13" xr:uid="{00000000-0005-0000-0000-000012000000}"/>
    <cellStyle name="Normal 38" xfId="2" xr:uid="{00000000-0005-0000-0000-000013000000}"/>
    <cellStyle name="Normal 4" xfId="16" xr:uid="{00000000-0005-0000-0000-000014000000}"/>
    <cellStyle name="Normal 41" xfId="3" xr:uid="{00000000-0005-0000-0000-000015000000}"/>
    <cellStyle name="Normal 42" xfId="5" xr:uid="{00000000-0005-0000-0000-000016000000}"/>
    <cellStyle name="Normal 45" xfId="6" xr:uid="{00000000-0005-0000-0000-000017000000}"/>
    <cellStyle name="Normal 52" xfId="14" xr:uid="{00000000-0005-0000-0000-000018000000}"/>
    <cellStyle name="Porcentaje" xfId="7" builtinId="5"/>
    <cellStyle name="Porcentaje 2" xfId="23" xr:uid="{00000000-0005-0000-0000-00001A000000}"/>
  </cellStyles>
  <dxfs count="0"/>
  <tableStyles count="0" defaultTableStyle="TableStyleMedium2" defaultPivotStyle="PivotStyleLight16"/>
  <colors>
    <mruColors>
      <color rgb="FF6F7271"/>
      <color rgb="FFC9A977"/>
      <color rgb="FF235B4E"/>
      <color rgb="FF9F2241"/>
      <color rgb="FF378D79"/>
      <color rgb="FF2B07BA"/>
      <color rgb="FFFF6161"/>
      <color rgb="FFD7BF99"/>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2895622895622"/>
          <c:y val="3.4094850948509482E-2"/>
          <c:w val="0.86782222222222227"/>
          <c:h val="0.75758448966826886"/>
        </c:manualLayout>
      </c:layout>
      <c:lineChart>
        <c:grouping val="standard"/>
        <c:varyColors val="0"/>
        <c:ser>
          <c:idx val="1"/>
          <c:order val="1"/>
          <c:tx>
            <c:strRef>
              <c:f>'R01.1 Tiempo importar'!$A$64</c:f>
              <c:strCache>
                <c:ptCount val="1"/>
                <c:pt idx="0">
                  <c:v>2021</c:v>
                </c:pt>
              </c:strCache>
            </c:strRef>
          </c:tx>
          <c:spPr>
            <a:ln w="25400" cap="rnd" cmpd="sng" algn="ctr">
              <a:solidFill>
                <a:schemeClr val="accent3">
                  <a:shade val="95000"/>
                  <a:satMod val="105000"/>
                </a:schemeClr>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importar'!$E$64:$E$75</c:f>
              <c:numCache>
                <c:formatCode>0.00</c:formatCode>
                <c:ptCount val="12"/>
                <c:pt idx="0">
                  <c:v>3.7465722980664244</c:v>
                </c:pt>
                <c:pt idx="1">
                  <c:v>3.7021664919270285</c:v>
                </c:pt>
                <c:pt idx="2">
                  <c:v>3.4776983414860054</c:v>
                </c:pt>
                <c:pt idx="3">
                  <c:v>3.4579468457727653</c:v>
                </c:pt>
                <c:pt idx="4">
                  <c:v>3.4976421784934004</c:v>
                </c:pt>
                <c:pt idx="5">
                  <c:v>3.4748691268073379</c:v>
                </c:pt>
                <c:pt idx="6">
                  <c:v>3.7763203805174612</c:v>
                </c:pt>
                <c:pt idx="7">
                  <c:v>3.7336686086911537</c:v>
                </c:pt>
                <c:pt idx="8">
                  <c:v>3.800720771507379</c:v>
                </c:pt>
                <c:pt idx="9">
                  <c:v>3.7542336903353868</c:v>
                </c:pt>
                <c:pt idx="10">
                  <c:v>3.7623262555525114</c:v>
                </c:pt>
                <c:pt idx="11">
                  <c:v>3.6492914931139309</c:v>
                </c:pt>
              </c:numCache>
            </c:numRef>
          </c:val>
          <c:smooth val="0"/>
          <c:extLst>
            <c:ext xmlns:c16="http://schemas.microsoft.com/office/drawing/2014/chart" uri="{C3380CC4-5D6E-409C-BE32-E72D297353CC}">
              <c16:uniqueId val="{00000007-BC0D-408D-B028-2EBCBC8BCF58}"/>
            </c:ext>
          </c:extLst>
        </c:ser>
        <c:ser>
          <c:idx val="2"/>
          <c:order val="2"/>
          <c:tx>
            <c:strRef>
              <c:f>'R01.1 Tiempo importar'!$A$76</c:f>
              <c:strCache>
                <c:ptCount val="1"/>
                <c:pt idx="0">
                  <c:v>2022</c:v>
                </c:pt>
              </c:strCache>
            </c:strRef>
          </c:tx>
          <c:spPr>
            <a:ln w="25400" cap="rnd" cmpd="sng" algn="ctr">
              <a:solidFill>
                <a:srgbClr val="235B4E"/>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importar'!$E$76:$E$87</c:f>
              <c:numCache>
                <c:formatCode>0.00</c:formatCode>
                <c:ptCount val="12"/>
                <c:pt idx="0">
                  <c:v>4.3492736945837391</c:v>
                </c:pt>
                <c:pt idx="1">
                  <c:v>4.1480725489475221</c:v>
                </c:pt>
                <c:pt idx="2">
                  <c:v>3.9073666835281275</c:v>
                </c:pt>
                <c:pt idx="3">
                  <c:v>3.9317579385830461</c:v>
                </c:pt>
                <c:pt idx="4">
                  <c:v>3.7288619169726256</c:v>
                </c:pt>
                <c:pt idx="5">
                  <c:v>3.5590390016974007</c:v>
                </c:pt>
                <c:pt idx="6">
                  <c:v>3.8867953964674662</c:v>
                </c:pt>
                <c:pt idx="7">
                  <c:v>4.0031883738082294</c:v>
                </c:pt>
                <c:pt idx="8">
                  <c:v>4.3384499690964873</c:v>
                </c:pt>
                <c:pt idx="9">
                  <c:v>3.925700699363627</c:v>
                </c:pt>
                <c:pt idx="10">
                  <c:v>3.9455111286748621</c:v>
                </c:pt>
                <c:pt idx="11">
                  <c:v>3.9271371657619998</c:v>
                </c:pt>
              </c:numCache>
            </c:numRef>
          </c:val>
          <c:smooth val="0"/>
          <c:extLst>
            <c:ext xmlns:c16="http://schemas.microsoft.com/office/drawing/2014/chart" uri="{C3380CC4-5D6E-409C-BE32-E72D297353CC}">
              <c16:uniqueId val="{00000008-BC0D-408D-B028-2EBCBC8BCF58}"/>
            </c:ext>
          </c:extLst>
        </c:ser>
        <c:ser>
          <c:idx val="3"/>
          <c:order val="3"/>
          <c:tx>
            <c:strRef>
              <c:f>'R01.1 Tiempo importar'!$A$93</c:f>
              <c:strCache>
                <c:ptCount val="1"/>
                <c:pt idx="0">
                  <c:v>2023</c:v>
                </c:pt>
              </c:strCache>
            </c:strRef>
          </c:tx>
          <c:spPr>
            <a:ln w="25400" cap="rnd" cmpd="sng" algn="ctr">
              <a:solidFill>
                <a:srgbClr val="C9A977"/>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importar'!$E$88:$E$99</c:f>
              <c:numCache>
                <c:formatCode>0.00</c:formatCode>
                <c:ptCount val="12"/>
                <c:pt idx="0">
                  <c:v>3.8350562209249093</c:v>
                </c:pt>
                <c:pt idx="1">
                  <c:v>3.7101217766219343</c:v>
                </c:pt>
                <c:pt idx="2">
                  <c:v>3.400820030145197</c:v>
                </c:pt>
                <c:pt idx="3">
                  <c:v>3.6212745221095846</c:v>
                </c:pt>
                <c:pt idx="4">
                  <c:v>3.7270306831224476</c:v>
                </c:pt>
                <c:pt idx="5">
                  <c:v>3.5870444988388877</c:v>
                </c:pt>
                <c:pt idx="6">
                  <c:v>3.6872010202972567</c:v>
                </c:pt>
                <c:pt idx="7">
                  <c:v>3.7141997228101942</c:v>
                </c:pt>
                <c:pt idx="8">
                  <c:v>4.0333098297826666</c:v>
                </c:pt>
                <c:pt idx="9">
                  <c:v>3.9548223060073222</c:v>
                </c:pt>
                <c:pt idx="10">
                  <c:v>4.0577022200117554</c:v>
                </c:pt>
                <c:pt idx="11">
                  <c:v>3.823075698028461</c:v>
                </c:pt>
              </c:numCache>
            </c:numRef>
          </c:val>
          <c:smooth val="0"/>
          <c:extLst>
            <c:ext xmlns:c16="http://schemas.microsoft.com/office/drawing/2014/chart" uri="{C3380CC4-5D6E-409C-BE32-E72D297353CC}">
              <c16:uniqueId val="{00000001-7572-4DB9-B24C-9FB7ED445698}"/>
            </c:ext>
          </c:extLst>
        </c:ser>
        <c:ser>
          <c:idx val="4"/>
          <c:order val="4"/>
          <c:tx>
            <c:strRef>
              <c:f>'R01.1 Tiempo importar'!$A$100</c:f>
              <c:strCache>
                <c:ptCount val="1"/>
                <c:pt idx="0">
                  <c:v>2024</c:v>
                </c:pt>
              </c:strCache>
            </c:strRef>
          </c:tx>
          <c:spPr>
            <a:ln w="25400" cap="rnd" cmpd="sng" algn="ctr">
              <a:solidFill>
                <a:srgbClr val="6F7271"/>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importar'!$E$100:$E$108</c:f>
              <c:numCache>
                <c:formatCode>0.00</c:formatCode>
                <c:ptCount val="9"/>
                <c:pt idx="0">
                  <c:v>4.4449227928055821</c:v>
                </c:pt>
                <c:pt idx="1">
                  <c:v>4.2160638318403763</c:v>
                </c:pt>
                <c:pt idx="2">
                  <c:v>3.5705102380173424</c:v>
                </c:pt>
                <c:pt idx="3">
                  <c:v>3.8724758322443704</c:v>
                </c:pt>
                <c:pt idx="4">
                  <c:v>3.8432033426523762</c:v>
                </c:pt>
                <c:pt idx="5">
                  <c:v>3.9215308458834532</c:v>
                </c:pt>
                <c:pt idx="6">
                  <c:v>4.0264416827959044</c:v>
                </c:pt>
                <c:pt idx="7">
                  <c:v>4.179862079873077</c:v>
                </c:pt>
                <c:pt idx="8">
                  <c:v>4.1769084878309615</c:v>
                </c:pt>
              </c:numCache>
            </c:numRef>
          </c:val>
          <c:smooth val="0"/>
          <c:extLst>
            <c:ext xmlns:c16="http://schemas.microsoft.com/office/drawing/2014/chart" uri="{C3380CC4-5D6E-409C-BE32-E72D297353CC}">
              <c16:uniqueId val="{00000000-F047-4FB1-8BCB-3126C4D552BB}"/>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'R01.1 Tiempo importar'!$A$40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'R01.1 Tiempo importar'!$B$88:$B$99</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'R01.1 Tiempo importar'!$E$40:$E$51</c15:sqref>
                        </c15:formulaRef>
                      </c:ext>
                    </c:extLst>
                    <c:numCache>
                      <c:formatCode>0.00</c:formatCode>
                      <c:ptCount val="12"/>
                      <c:pt idx="0">
                        <c:v>3.7815672193315764</c:v>
                      </c:pt>
                      <c:pt idx="1">
                        <c:v>3.4655261491283622</c:v>
                      </c:pt>
                      <c:pt idx="2">
                        <c:v>3.466781326781327</c:v>
                      </c:pt>
                      <c:pt idx="3">
                        <c:v>3.3470782419116261</c:v>
                      </c:pt>
                      <c:pt idx="4">
                        <c:v>3.3116452501311291</c:v>
                      </c:pt>
                      <c:pt idx="5">
                        <c:v>3.2419032419274232</c:v>
                      </c:pt>
                      <c:pt idx="6">
                        <c:v>3.3796730099777954</c:v>
                      </c:pt>
                      <c:pt idx="7">
                        <c:v>3.3321484399785422</c:v>
                      </c:pt>
                      <c:pt idx="8">
                        <c:v>3.3776011407631543</c:v>
                      </c:pt>
                      <c:pt idx="9">
                        <c:v>3.2489402018610276</c:v>
                      </c:pt>
                      <c:pt idx="10">
                        <c:v>3.3586803883337777</c:v>
                      </c:pt>
                      <c:pt idx="11">
                        <c:v>3.3732480209306437</c:v>
                      </c:pt>
                    </c:numCache>
                  </c:numRef>
                </c:val>
                <c:smooth val="0"/>
                <c:extLst>
                  <c:ext xmlns:c16="http://schemas.microsoft.com/office/drawing/2014/chart" uri="{C3380CC4-5D6E-409C-BE32-E72D297353CC}">
                    <c16:uniqueId val="{00000002-BC0D-408D-B028-2EBCBC8BCF5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5"/>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r>
                  <a:rPr lang="en-US"/>
                  <a:t>Días</a:t>
                </a:r>
              </a:p>
            </c:rich>
          </c:tx>
          <c:layout>
            <c:manualLayout>
              <c:xMode val="edge"/>
              <c:yMode val="edge"/>
              <c:x val="1.1195286195286195E-4"/>
              <c:y val="0.3397184959349593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585328"/>
        <c:crosses val="autoZero"/>
        <c:crossBetween val="between"/>
        <c:majorUnit val="0.5"/>
        <c:minorUnit val="5.000000000000001E-2"/>
      </c:valAx>
      <c:spPr>
        <a:noFill/>
        <a:ln>
          <a:noFill/>
        </a:ln>
        <a:effectLst/>
      </c:spPr>
    </c:plotArea>
    <c:legend>
      <c:legendPos val="r"/>
      <c:layout>
        <c:manualLayout>
          <c:xMode val="edge"/>
          <c:yMode val="edge"/>
          <c:x val="0.19337990963689924"/>
          <c:y val="0.90357554200542001"/>
          <c:w val="0.61310767100925612"/>
          <c:h val="9.6424457994579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U03'!$M$3:$M$9</c:f>
              <c:numCache>
                <c:formatCode>0.00</c:formatCode>
                <c:ptCount val="7"/>
                <c:pt idx="0">
                  <c:v>49.493927125506069</c:v>
                </c:pt>
                <c:pt idx="1">
                  <c:v>55.256475368207212</c:v>
                </c:pt>
                <c:pt idx="2">
                  <c:v>53.340238218539618</c:v>
                </c:pt>
                <c:pt idx="3">
                  <c:v>50.963488843813387</c:v>
                </c:pt>
                <c:pt idx="4">
                  <c:v>50.854075158613952</c:v>
                </c:pt>
                <c:pt idx="5">
                  <c:v>54.055619930475082</c:v>
                </c:pt>
                <c:pt idx="6">
                  <c:v>57.206982543640891</c:v>
                </c:pt>
              </c:numCache>
            </c:numRef>
          </c:val>
          <c:smooth val="0"/>
          <c:extLst>
            <c:ext xmlns:c16="http://schemas.microsoft.com/office/drawing/2014/chart" uri="{C3380CC4-5D6E-409C-BE32-E72D297353CC}">
              <c16:uniqueId val="{00000000-759A-48B3-B57A-158A8999AA4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Porcentaje</a:t>
                </a:r>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3499343434343434"/>
          <c:h val="0.74796375338753385"/>
        </c:manualLayout>
      </c:layout>
      <c:barChart>
        <c:barDir val="col"/>
        <c:grouping val="clustered"/>
        <c:varyColors val="0"/>
        <c:ser>
          <c:idx val="1"/>
          <c:order val="5"/>
          <c:spPr>
            <a:solidFill>
              <a:srgbClr val="9F2241"/>
            </a:solidFill>
            <a:ln>
              <a:solidFill>
                <a:srgbClr val="9F2241"/>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hrs'!$D$136:$D$147</c:f>
              <c:numCache>
                <c:formatCode>#,##0</c:formatCode>
                <c:ptCount val="12"/>
                <c:pt idx="0">
                  <c:v>102198</c:v>
                </c:pt>
                <c:pt idx="1">
                  <c:v>98212</c:v>
                </c:pt>
                <c:pt idx="2">
                  <c:v>120858</c:v>
                </c:pt>
                <c:pt idx="3">
                  <c:v>111086</c:v>
                </c:pt>
                <c:pt idx="4">
                  <c:v>110556</c:v>
                </c:pt>
                <c:pt idx="5">
                  <c:v>115536</c:v>
                </c:pt>
                <c:pt idx="6">
                  <c:v>112285</c:v>
                </c:pt>
                <c:pt idx="7">
                  <c:v>111297</c:v>
                </c:pt>
                <c:pt idx="8">
                  <c:v>110045</c:v>
                </c:pt>
                <c:pt idx="9">
                  <c:v>112509</c:v>
                </c:pt>
                <c:pt idx="10">
                  <c:v>113237</c:v>
                </c:pt>
                <c:pt idx="11">
                  <c:v>111444</c:v>
                </c:pt>
              </c:numCache>
            </c:numRef>
          </c:val>
          <c:extLst>
            <c:ext xmlns:c16="http://schemas.microsoft.com/office/drawing/2014/chart" uri="{C3380CC4-5D6E-409C-BE32-E72D297353CC}">
              <c16:uniqueId val="{00000010-2756-465B-BC66-3D73D7A686D1}"/>
            </c:ext>
          </c:extLst>
        </c:ser>
        <c:ser>
          <c:idx val="2"/>
          <c:order val="6"/>
          <c:spPr>
            <a:solidFill>
              <a:srgbClr val="235B4E"/>
            </a:solidFill>
            <a:ln>
              <a:solidFill>
                <a:srgbClr val="9F2241"/>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hrs'!$D$148:$D$159</c:f>
              <c:numCache>
                <c:formatCode>#,##0</c:formatCode>
                <c:ptCount val="12"/>
                <c:pt idx="0">
                  <c:v>104075</c:v>
                </c:pt>
                <c:pt idx="1">
                  <c:v>105315</c:v>
                </c:pt>
                <c:pt idx="2">
                  <c:v>123683</c:v>
                </c:pt>
                <c:pt idx="3">
                  <c:v>118935</c:v>
                </c:pt>
                <c:pt idx="4">
                  <c:v>136992</c:v>
                </c:pt>
                <c:pt idx="5">
                  <c:v>124264</c:v>
                </c:pt>
                <c:pt idx="6">
                  <c:v>113231</c:v>
                </c:pt>
                <c:pt idx="7">
                  <c:v>118814</c:v>
                </c:pt>
                <c:pt idx="8">
                  <c:v>118888</c:v>
                </c:pt>
                <c:pt idx="9">
                  <c:v>117040</c:v>
                </c:pt>
                <c:pt idx="10">
                  <c:v>113039</c:v>
                </c:pt>
                <c:pt idx="11">
                  <c:v>115384</c:v>
                </c:pt>
              </c:numCache>
            </c:numRef>
          </c:val>
          <c:extLst>
            <c:ext xmlns:c16="http://schemas.microsoft.com/office/drawing/2014/chart" uri="{C3380CC4-5D6E-409C-BE32-E72D297353CC}">
              <c16:uniqueId val="{00000012-2756-465B-BC66-3D73D7A686D1}"/>
            </c:ext>
          </c:extLst>
        </c:ser>
        <c:ser>
          <c:idx val="6"/>
          <c:order val="7"/>
          <c:spPr>
            <a:solidFill>
              <a:srgbClr val="C9A977"/>
            </a:solidFill>
            <a:ln>
              <a:solidFill>
                <a:srgbClr val="C9A977"/>
              </a:solidFill>
            </a:ln>
            <a:effectLst/>
          </c:spPr>
          <c:invertIfNegative val="0"/>
          <c:val>
            <c:numRef>
              <c:f>'P01.2 Reconocimientos 3 hrs'!$D$160:$D$171</c:f>
              <c:numCache>
                <c:formatCode>#,##0</c:formatCode>
                <c:ptCount val="12"/>
                <c:pt idx="0">
                  <c:v>113266</c:v>
                </c:pt>
                <c:pt idx="1">
                  <c:v>111760</c:v>
                </c:pt>
                <c:pt idx="2">
                  <c:v>129568</c:v>
                </c:pt>
                <c:pt idx="3">
                  <c:v>113494</c:v>
                </c:pt>
                <c:pt idx="4">
                  <c:v>127813</c:v>
                </c:pt>
                <c:pt idx="5">
                  <c:v>126675</c:v>
                </c:pt>
                <c:pt idx="6">
                  <c:v>117787</c:v>
                </c:pt>
                <c:pt idx="7">
                  <c:v>128214</c:v>
                </c:pt>
                <c:pt idx="8">
                  <c:v>120693</c:v>
                </c:pt>
                <c:pt idx="9">
                  <c:v>128114</c:v>
                </c:pt>
                <c:pt idx="10">
                  <c:v>123495</c:v>
                </c:pt>
                <c:pt idx="11">
                  <c:v>121032</c:v>
                </c:pt>
              </c:numCache>
            </c:numRef>
          </c:val>
          <c:extLst>
            <c:ext xmlns:c16="http://schemas.microsoft.com/office/drawing/2014/chart" uri="{C3380CC4-5D6E-409C-BE32-E72D297353CC}">
              <c16:uniqueId val="{00000002-EEE3-4CBD-AA33-4A8AA4083D6C}"/>
            </c:ext>
          </c:extLst>
        </c:ser>
        <c:ser>
          <c:idx val="9"/>
          <c:order val="9"/>
          <c:spPr>
            <a:solidFill>
              <a:srgbClr val="6F7271"/>
            </a:solidFill>
            <a:ln>
              <a:solidFill>
                <a:srgbClr val="6F7271"/>
              </a:solidFill>
            </a:ln>
            <a:effectLst/>
          </c:spPr>
          <c:invertIfNegative val="0"/>
          <c:val>
            <c:numRef>
              <c:f>'P01.2 Reconocimientos 3 hrs'!$D$172:$D$180</c:f>
              <c:numCache>
                <c:formatCode>#,##0</c:formatCode>
                <c:ptCount val="9"/>
                <c:pt idx="0">
                  <c:v>124207</c:v>
                </c:pt>
                <c:pt idx="1">
                  <c:v>126470</c:v>
                </c:pt>
                <c:pt idx="2">
                  <c:v>121255</c:v>
                </c:pt>
                <c:pt idx="3">
                  <c:v>133296</c:v>
                </c:pt>
                <c:pt idx="4">
                  <c:v>131697</c:v>
                </c:pt>
                <c:pt idx="5">
                  <c:v>118029</c:v>
                </c:pt>
                <c:pt idx="6">
                  <c:v>123015</c:v>
                </c:pt>
                <c:pt idx="7">
                  <c:v>123329</c:v>
                </c:pt>
                <c:pt idx="8">
                  <c:v>111492</c:v>
                </c:pt>
              </c:numCache>
            </c:numRef>
          </c:val>
          <c:extLst>
            <c:ext xmlns:c16="http://schemas.microsoft.com/office/drawing/2014/chart" uri="{C3380CC4-5D6E-409C-BE32-E72D297353CC}">
              <c16:uniqueId val="{00000002-5A3B-4450-9A55-7572E59EC508}"/>
            </c:ext>
          </c:extLst>
        </c:ser>
        <c:dLbls>
          <c:showLegendKey val="0"/>
          <c:showVal val="0"/>
          <c:showCatName val="0"/>
          <c:showSerName val="0"/>
          <c:showPercent val="0"/>
          <c:showBubbleSize val="0"/>
        </c:dLbls>
        <c:gapWidth val="140"/>
        <c:axId val="934110703"/>
        <c:axId val="934106959"/>
        <c:extLst>
          <c:ext xmlns:c15="http://schemas.microsoft.com/office/drawing/2012/chart" uri="{02D57815-91ED-43cb-92C2-25804820EDAC}">
            <c15:filteredBarSeries>
              <c15:ser>
                <c:idx val="0"/>
                <c:order val="4"/>
                <c:spPr>
                  <a:solidFill>
                    <a:schemeClr val="accent2"/>
                  </a:solidFill>
                  <a:ln>
                    <a:noFill/>
                  </a:ln>
                  <a:effectLst/>
                </c:spPr>
                <c:invertIfNegative val="0"/>
                <c:cat>
                  <c:strRef>
                    <c:extLst>
                      <c:ext uri="{02D57815-91ED-43cb-92C2-25804820EDAC}">
                        <c15:formulaRef>
                          <c15:sqref>'P01.2 Reconocimientos 3 hrs'!$B$136:$B$147</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hrs'!$D$112:$D$123</c15:sqref>
                        </c15:formulaRef>
                      </c:ext>
                    </c:extLst>
                    <c:numCache>
                      <c:formatCode>#,##0</c:formatCode>
                      <c:ptCount val="12"/>
                      <c:pt idx="0">
                        <c:v>141834</c:v>
                      </c:pt>
                      <c:pt idx="1">
                        <c:v>131168</c:v>
                      </c:pt>
                      <c:pt idx="2">
                        <c:v>142448</c:v>
                      </c:pt>
                      <c:pt idx="3">
                        <c:v>128355</c:v>
                      </c:pt>
                      <c:pt idx="4">
                        <c:v>139644</c:v>
                      </c:pt>
                      <c:pt idx="5">
                        <c:v>126023</c:v>
                      </c:pt>
                      <c:pt idx="6">
                        <c:v>134324</c:v>
                      </c:pt>
                      <c:pt idx="7">
                        <c:v>135904</c:v>
                      </c:pt>
                      <c:pt idx="8">
                        <c:v>124685</c:v>
                      </c:pt>
                      <c:pt idx="9">
                        <c:v>139494</c:v>
                      </c:pt>
                      <c:pt idx="10">
                        <c:v>125345</c:v>
                      </c:pt>
                      <c:pt idx="11">
                        <c:v>123171</c:v>
                      </c:pt>
                    </c:numCache>
                  </c:numRef>
                </c:val>
                <c:extLst>
                  <c:ext xmlns:c16="http://schemas.microsoft.com/office/drawing/2014/chart" uri="{C3380CC4-5D6E-409C-BE32-E72D297353CC}">
                    <c16:uniqueId val="{0000000E-2756-465B-BC66-3D73D7A686D1}"/>
                  </c:ext>
                </c:extLst>
              </c15:ser>
            </c15:filteredBarSeries>
          </c:ext>
        </c:extLst>
      </c:barChart>
      <c:lineChart>
        <c:grouping val="standard"/>
        <c:varyColors val="0"/>
        <c:ser>
          <c:idx val="4"/>
          <c:order val="1"/>
          <c:tx>
            <c:strRef>
              <c:f>'P01.2 Reconocimientos 3 hrs'!$A$136</c:f>
              <c:strCache>
                <c:ptCount val="1"/>
                <c:pt idx="0">
                  <c:v>2021</c:v>
                </c:pt>
              </c:strCache>
            </c:strRef>
          </c:tx>
          <c:spPr>
            <a:ln w="25400" cap="rnd" cmpd="sng" algn="ctr">
              <a:solidFill>
                <a:srgbClr val="C9A977"/>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hrs'!$E$136:$E$147</c:f>
              <c:numCache>
                <c:formatCode>0.00</c:formatCode>
                <c:ptCount val="12"/>
                <c:pt idx="0">
                  <c:v>76.202078318558094</c:v>
                </c:pt>
                <c:pt idx="1">
                  <c:v>76.466215941025538</c:v>
                </c:pt>
                <c:pt idx="2">
                  <c:v>76.289529861490351</c:v>
                </c:pt>
                <c:pt idx="3">
                  <c:v>76.209423329672504</c:v>
                </c:pt>
                <c:pt idx="4">
                  <c:v>76.455371033684287</c:v>
                </c:pt>
                <c:pt idx="5">
                  <c:v>78.460393297327229</c:v>
                </c:pt>
                <c:pt idx="6">
                  <c:v>78.340829140134488</c:v>
                </c:pt>
                <c:pt idx="7">
                  <c:v>78.073083730918171</c:v>
                </c:pt>
                <c:pt idx="8">
                  <c:v>79.486573674405918</c:v>
                </c:pt>
                <c:pt idx="9">
                  <c:v>80.374903341066045</c:v>
                </c:pt>
                <c:pt idx="10">
                  <c:v>80.399516059238579</c:v>
                </c:pt>
                <c:pt idx="11">
                  <c:v>79.198521230393737</c:v>
                </c:pt>
              </c:numCache>
            </c:numRef>
          </c:val>
          <c:smooth val="0"/>
          <c:extLst>
            <c:ext xmlns:c16="http://schemas.microsoft.com/office/drawing/2014/chart" uri="{C3380CC4-5D6E-409C-BE32-E72D297353CC}">
              <c16:uniqueId val="{0000000A-2756-465B-BC66-3D73D7A686D1}"/>
            </c:ext>
          </c:extLst>
        </c:ser>
        <c:ser>
          <c:idx val="5"/>
          <c:order val="2"/>
          <c:tx>
            <c:strRef>
              <c:f>'P01.2 Reconocimientos 3 hrs'!$A$148</c:f>
              <c:strCache>
                <c:ptCount val="1"/>
                <c:pt idx="0">
                  <c:v>2022</c:v>
                </c:pt>
              </c:strCache>
            </c:strRef>
          </c:tx>
          <c:spPr>
            <a:ln w="25400" cap="rnd" cmpd="sng" algn="ctr">
              <a:solidFill>
                <a:srgbClr val="235B4E"/>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hrs'!$E$148:$E$159</c:f>
              <c:numCache>
                <c:formatCode>0.00</c:formatCode>
                <c:ptCount val="12"/>
                <c:pt idx="0">
                  <c:v>82.747057410521265</c:v>
                </c:pt>
                <c:pt idx="1">
                  <c:v>81.809808669230392</c:v>
                </c:pt>
                <c:pt idx="2">
                  <c:v>80.330360680125807</c:v>
                </c:pt>
                <c:pt idx="3">
                  <c:v>79.081010636061706</c:v>
                </c:pt>
                <c:pt idx="4">
                  <c:v>79.916345480028028</c:v>
                </c:pt>
                <c:pt idx="5">
                  <c:v>76.86377390072748</c:v>
                </c:pt>
                <c:pt idx="6">
                  <c:v>78.741687347104588</c:v>
                </c:pt>
                <c:pt idx="7">
                  <c:v>79.930816233777165</c:v>
                </c:pt>
                <c:pt idx="8">
                  <c:v>79.038254491622368</c:v>
                </c:pt>
                <c:pt idx="9">
                  <c:v>79.006322624743675</c:v>
                </c:pt>
                <c:pt idx="10">
                  <c:v>77.327294119728577</c:v>
                </c:pt>
                <c:pt idx="11">
                  <c:v>77.490813284337506</c:v>
                </c:pt>
              </c:numCache>
            </c:numRef>
          </c:val>
          <c:smooth val="0"/>
          <c:extLst>
            <c:ext xmlns:c16="http://schemas.microsoft.com/office/drawing/2014/chart" uri="{C3380CC4-5D6E-409C-BE32-E72D297353CC}">
              <c16:uniqueId val="{0000000C-2756-465B-BC66-3D73D7A686D1}"/>
            </c:ext>
          </c:extLst>
        </c:ser>
        <c:ser>
          <c:idx val="7"/>
          <c:order val="3"/>
          <c:tx>
            <c:strRef>
              <c:f>'P01.2 Reconocimientos 3 hrs'!$A$160</c:f>
              <c:strCache>
                <c:ptCount val="1"/>
                <c:pt idx="0">
                  <c:v>2023</c:v>
                </c:pt>
              </c:strCache>
            </c:strRef>
          </c:tx>
          <c:spPr>
            <a:ln w="25400" cap="rnd" cmpd="sng" algn="ctr">
              <a:solidFill>
                <a:srgbClr val="378D79"/>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hrs'!$E$160:$E$171</c:f>
              <c:numCache>
                <c:formatCode>0.00</c:formatCode>
                <c:ptCount val="12"/>
                <c:pt idx="0">
                  <c:v>79.462504193668011</c:v>
                </c:pt>
                <c:pt idx="1">
                  <c:v>79.744989262705801</c:v>
                </c:pt>
                <c:pt idx="2">
                  <c:v>78.723913311928868</c:v>
                </c:pt>
                <c:pt idx="3">
                  <c:v>77.66930410418172</c:v>
                </c:pt>
                <c:pt idx="4">
                  <c:v>77.701798721569787</c:v>
                </c:pt>
                <c:pt idx="5">
                  <c:v>77.930136175251633</c:v>
                </c:pt>
                <c:pt idx="6">
                  <c:v>78.376221484544146</c:v>
                </c:pt>
                <c:pt idx="7">
                  <c:v>75.944124666573074</c:v>
                </c:pt>
                <c:pt idx="8">
                  <c:v>74.186572543560942</c:v>
                </c:pt>
                <c:pt idx="9">
                  <c:v>74.119143887475218</c:v>
                </c:pt>
                <c:pt idx="10">
                  <c:v>75.509939673670999</c:v>
                </c:pt>
                <c:pt idx="11">
                  <c:v>76.38723643333995</c:v>
                </c:pt>
              </c:numCache>
            </c:numRef>
          </c:val>
          <c:smooth val="0"/>
          <c:extLst>
            <c:ext xmlns:c16="http://schemas.microsoft.com/office/drawing/2014/chart" uri="{C3380CC4-5D6E-409C-BE32-E72D297353CC}">
              <c16:uniqueId val="{00000004-EEE3-4CBD-AA33-4A8AA4083D6C}"/>
            </c:ext>
          </c:extLst>
        </c:ser>
        <c:ser>
          <c:idx val="8"/>
          <c:order val="8"/>
          <c:tx>
            <c:strRef>
              <c:f>'P01.2 Reconocimientos 3 hrs'!$A$172</c:f>
              <c:strCache>
                <c:ptCount val="1"/>
                <c:pt idx="0">
                  <c:v>2024</c:v>
                </c:pt>
              </c:strCache>
            </c:strRef>
          </c:tx>
          <c:spPr>
            <a:ln w="25400" cap="rnd" cmpd="sng" algn="ctr">
              <a:solidFill>
                <a:srgbClr val="6F7271"/>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hrs'!$E$172:$E$180</c:f>
              <c:numCache>
                <c:formatCode>0.00</c:formatCode>
                <c:ptCount val="9"/>
                <c:pt idx="0">
                  <c:v>77.156681990548037</c:v>
                </c:pt>
                <c:pt idx="1">
                  <c:v>73.720249861627266</c:v>
                </c:pt>
                <c:pt idx="2">
                  <c:v>78.707682157436807</c:v>
                </c:pt>
                <c:pt idx="3">
                  <c:v>76.608450366102517</c:v>
                </c:pt>
                <c:pt idx="4">
                  <c:v>76.300143511241714</c:v>
                </c:pt>
                <c:pt idx="5">
                  <c:v>75.541604182023065</c:v>
                </c:pt>
                <c:pt idx="6">
                  <c:v>75.423322359061899</c:v>
                </c:pt>
                <c:pt idx="7">
                  <c:v>75.332646822726204</c:v>
                </c:pt>
                <c:pt idx="8">
                  <c:v>76.140889032396942</c:v>
                </c:pt>
              </c:numCache>
            </c:numRef>
          </c:val>
          <c:smooth val="0"/>
          <c:extLst>
            <c:ext xmlns:c16="http://schemas.microsoft.com/office/drawing/2014/chart" uri="{C3380CC4-5D6E-409C-BE32-E72D297353CC}">
              <c16:uniqueId val="{00000001-5A3B-4450-9A55-7572E59EC508}"/>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3"/>
                <c:order val="0"/>
                <c:tx>
                  <c:strRef>
                    <c:extLst>
                      <c:ext uri="{02D57815-91ED-43cb-92C2-25804820EDAC}">
                        <c15:formulaRef>
                          <c15:sqref>'P01.2 Reconocimientos 3 hrs'!$A$112</c15:sqref>
                        </c15:formulaRef>
                      </c:ext>
                    </c:extLst>
                    <c:strCache>
                      <c:ptCount val="1"/>
                      <c:pt idx="0">
                        <c:v>2019</c:v>
                      </c:pt>
                    </c:strCache>
                  </c:strRef>
                </c:tx>
                <c:spPr>
                  <a:ln w="28575" cap="rnd" cmpd="sng" algn="ctr">
                    <a:solidFill>
                      <a:schemeClr val="accent2">
                        <a:lumMod val="60000"/>
                        <a:shade val="95000"/>
                        <a:satMod val="105000"/>
                      </a:schemeClr>
                    </a:solidFill>
                    <a:prstDash val="solid"/>
                    <a:round/>
                  </a:ln>
                  <a:effectLst/>
                </c:spPr>
                <c:marker>
                  <c:symbol val="none"/>
                </c:marker>
                <c:cat>
                  <c:strRef>
                    <c:extLst>
                      <c:ext uri="{02D57815-91ED-43cb-92C2-25804820EDAC}">
                        <c15:formulaRef>
                          <c15:sqref>'P01.2 Reconocimientos 3 hrs'!$B$160:$B$171</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hrs'!$E$112:$E$123</c15:sqref>
                        </c15:formulaRef>
                      </c:ext>
                    </c:extLst>
                    <c:numCache>
                      <c:formatCode>0.00</c:formatCode>
                      <c:ptCount val="12"/>
                      <c:pt idx="0">
                        <c:v>85.320868057024413</c:v>
                      </c:pt>
                      <c:pt idx="1">
                        <c:v>84.188979019272992</c:v>
                      </c:pt>
                      <c:pt idx="2">
                        <c:v>84.555767718746495</c:v>
                      </c:pt>
                      <c:pt idx="3">
                        <c:v>84.493007674029059</c:v>
                      </c:pt>
                      <c:pt idx="4">
                        <c:v>85.167998625075185</c:v>
                      </c:pt>
                      <c:pt idx="5">
                        <c:v>85.459797021178673</c:v>
                      </c:pt>
                      <c:pt idx="6">
                        <c:v>86.517673684523984</c:v>
                      </c:pt>
                      <c:pt idx="7">
                        <c:v>86.898104544384267</c:v>
                      </c:pt>
                      <c:pt idx="8">
                        <c:v>85.544371816978781</c:v>
                      </c:pt>
                      <c:pt idx="9">
                        <c:v>85.104735687556456</c:v>
                      </c:pt>
                      <c:pt idx="10">
                        <c:v>84.079141569268828</c:v>
                      </c:pt>
                      <c:pt idx="11">
                        <c:v>86.255693304430423</c:v>
                      </c:pt>
                    </c:numCache>
                  </c:numRef>
                </c:val>
                <c:smooth val="0"/>
                <c:extLst>
                  <c:ext xmlns:c16="http://schemas.microsoft.com/office/drawing/2014/chart" uri="{C3380CC4-5D6E-409C-BE32-E72D297353CC}">
                    <c16:uniqueId val="{00000008-2756-465B-BC66-3D73D7A686D1}"/>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4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0"/>
      </c:valAx>
      <c:valAx>
        <c:axId val="934106959"/>
        <c:scaling>
          <c:orientation val="minMax"/>
          <c:max val="36000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layout>
            <c:manualLayout>
              <c:xMode val="edge"/>
              <c:yMode val="edge"/>
              <c:x val="0.96197878787878788"/>
              <c:y val="0.287304200542005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34110703"/>
        <c:crosses val="max"/>
        <c:crossBetween val="between"/>
        <c:majorUnit val="60000"/>
      </c:valAx>
      <c:catAx>
        <c:axId val="934110703"/>
        <c:scaling>
          <c:orientation val="minMax"/>
        </c:scaling>
        <c:delete val="1"/>
        <c:axPos val="b"/>
        <c:numFmt formatCode="General" sourceLinked="1"/>
        <c:majorTickMark val="out"/>
        <c:minorTickMark val="none"/>
        <c:tickLblPos val="nextTo"/>
        <c:crossAx val="934106959"/>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9343821548821549"/>
          <c:y val="0.88785094850948509"/>
          <c:w val="0.48596617960704896"/>
          <c:h val="7.7731707317073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overlap val="-24"/>
        <c:axId val="599473664"/>
        <c:axId val="534156720"/>
      </c:barChart>
      <c:catAx>
        <c:axId val="59947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s-MX"/>
          </a:p>
        </c:txPr>
        <c:crossAx val="534156720"/>
        <c:crosses val="autoZero"/>
        <c:auto val="1"/>
        <c:lblAlgn val="ctr"/>
        <c:lblOffset val="100"/>
        <c:noMultiLvlLbl val="0"/>
      </c:catAx>
      <c:valAx>
        <c:axId val="534156720"/>
        <c:scaling>
          <c:orientation val="minMax"/>
        </c:scaling>
        <c:delete val="1"/>
        <c:axPos val="l"/>
        <c:numFmt formatCode="@" sourceLinked="1"/>
        <c:majorTickMark val="none"/>
        <c:minorTickMark val="none"/>
        <c:tickLblPos val="nextTo"/>
        <c:crossAx val="599473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4.7001355013550135E-2"/>
          <c:w val="0.8718284511784512"/>
          <c:h val="0.74796375338753385"/>
        </c:manualLayout>
      </c:layout>
      <c:lineChart>
        <c:grouping val="standard"/>
        <c:varyColors val="0"/>
        <c:ser>
          <c:idx val="0"/>
          <c:order val="0"/>
          <c:spPr>
            <a:ln>
              <a:solidFill>
                <a:srgbClr val="235B4E"/>
              </a:solidFill>
            </a:ln>
          </c:spPr>
          <c:marker>
            <c:symbol val="none"/>
          </c:marker>
          <c:cat>
            <c:multiLvlStrRef>
              <c:extLst>
                <c:ext xmlns:c15="http://schemas.microsoft.com/office/drawing/2012/chart" uri="{02D57815-91ED-43cb-92C2-25804820EDAC}">
                  <c15:fullRef>
                    <c15:sqref>'P01.3 Volumetría'!$A$76:$B$132</c15:sqref>
                  </c15:fullRef>
                </c:ext>
              </c:extLst>
              <c:f>'P01.3 Volumetría'!$A$88:$B$132</c:f>
              <c:multiLvlStrCache>
                <c:ptCount val="45"/>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lvl>
                <c:lvl>
                  <c:pt idx="0">
                    <c:v>2021</c:v>
                  </c:pt>
                  <c:pt idx="12">
                    <c:v>2022</c:v>
                  </c:pt>
                  <c:pt idx="24">
                    <c:v>2023</c:v>
                  </c:pt>
                  <c:pt idx="36">
                    <c:v>2024</c:v>
                  </c:pt>
                </c:lvl>
              </c:multiLvlStrCache>
            </c:multiLvlStrRef>
          </c:cat>
          <c:val>
            <c:numRef>
              <c:extLst>
                <c:ext xmlns:c15="http://schemas.microsoft.com/office/drawing/2012/chart" uri="{02D57815-91ED-43cb-92C2-25804820EDAC}">
                  <c15:fullRef>
                    <c15:sqref>'P01.3 Volumetría'!$F$76:$F$132</c15:sqref>
                  </c15:fullRef>
                </c:ext>
              </c:extLst>
              <c:f>'P01.3 Volumetría'!$F$88:$F$132</c:f>
              <c:numCache>
                <c:formatCode>#,##0.00</c:formatCode>
                <c:ptCount val="45"/>
                <c:pt idx="0">
                  <c:v>46.152091175891073</c:v>
                </c:pt>
                <c:pt idx="1">
                  <c:v>46.885969108974713</c:v>
                </c:pt>
                <c:pt idx="2">
                  <c:v>50.097613138041666</c:v>
                </c:pt>
                <c:pt idx="3">
                  <c:v>54.837759109595318</c:v>
                </c:pt>
                <c:pt idx="4">
                  <c:v>59.09144822678212</c:v>
                </c:pt>
                <c:pt idx="5">
                  <c:v>62.213351137322533</c:v>
                </c:pt>
                <c:pt idx="6">
                  <c:v>64.779475952905415</c:v>
                </c:pt>
                <c:pt idx="7">
                  <c:v>67.290529948064929</c:v>
                </c:pt>
                <c:pt idx="8">
                  <c:v>65.022488630978614</c:v>
                </c:pt>
                <c:pt idx="9">
                  <c:v>62.833836714309484</c:v>
                </c:pt>
                <c:pt idx="10">
                  <c:v>61.267699426540489</c:v>
                </c:pt>
                <c:pt idx="11">
                  <c:v>59.396103848386652</c:v>
                </c:pt>
                <c:pt idx="12">
                  <c:v>57.374071367245435</c:v>
                </c:pt>
                <c:pt idx="13">
                  <c:v>56.416155243940061</c:v>
                </c:pt>
                <c:pt idx="14">
                  <c:v>53.797410440591122</c:v>
                </c:pt>
                <c:pt idx="15">
                  <c:v>50.327119569456372</c:v>
                </c:pt>
                <c:pt idx="16">
                  <c:v>47.218966674122107</c:v>
                </c:pt>
                <c:pt idx="17">
                  <c:v>44.402841095851265</c:v>
                </c:pt>
                <c:pt idx="18">
                  <c:v>42.07534325539519</c:v>
                </c:pt>
                <c:pt idx="19">
                  <c:v>39.680861088716</c:v>
                </c:pt>
                <c:pt idx="20">
                  <c:v>37.567634286174886</c:v>
                </c:pt>
                <c:pt idx="21">
                  <c:v>35.776008957694373</c:v>
                </c:pt>
                <c:pt idx="22">
                  <c:v>34.037758643879037</c:v>
                </c:pt>
                <c:pt idx="23">
                  <c:v>32.762515501749554</c:v>
                </c:pt>
                <c:pt idx="24">
                  <c:v>31.978159717212517</c:v>
                </c:pt>
                <c:pt idx="25">
                  <c:v>30.472645812646991</c:v>
                </c:pt>
                <c:pt idx="26">
                  <c:v>28.877197381310072</c:v>
                </c:pt>
                <c:pt idx="27">
                  <c:v>27.808216903676765</c:v>
                </c:pt>
                <c:pt idx="28">
                  <c:v>27.024968500715076</c:v>
                </c:pt>
                <c:pt idx="29">
                  <c:v>26.350365685896104</c:v>
                </c:pt>
                <c:pt idx="30">
                  <c:v>25.331682087525053</c:v>
                </c:pt>
                <c:pt idx="31">
                  <c:v>23.593381057681494</c:v>
                </c:pt>
                <c:pt idx="32">
                  <c:v>22.616900464543967</c:v>
                </c:pt>
                <c:pt idx="33">
                  <c:v>22.046450756998539</c:v>
                </c:pt>
                <c:pt idx="34">
                  <c:v>21.72334028110301</c:v>
                </c:pt>
                <c:pt idx="35">
                  <c:v>21.544466301937824</c:v>
                </c:pt>
                <c:pt idx="36">
                  <c:v>21.478595366856034</c:v>
                </c:pt>
                <c:pt idx="37">
                  <c:v>21.31220799642497</c:v>
                </c:pt>
                <c:pt idx="38">
                  <c:v>20.848845376394443</c:v>
                </c:pt>
                <c:pt idx="39">
                  <c:v>20.909964827727311</c:v>
                </c:pt>
                <c:pt idx="40">
                  <c:v>20.57651887974945</c:v>
                </c:pt>
                <c:pt idx="41">
                  <c:v>20.061691165066954</c:v>
                </c:pt>
                <c:pt idx="42">
                  <c:v>19.802282400420523</c:v>
                </c:pt>
                <c:pt idx="43">
                  <c:v>19.393224456005065</c:v>
                </c:pt>
                <c:pt idx="44">
                  <c:v>18.871071793370795</c:v>
                </c:pt>
              </c:numCache>
            </c:numRef>
          </c:val>
          <c:smooth val="0"/>
          <c:extLst>
            <c:ext xmlns:c16="http://schemas.microsoft.com/office/drawing/2014/chart" uri="{C3380CC4-5D6E-409C-BE32-E72D297353CC}">
              <c16:uniqueId val="{00000006-6AE9-4484-9444-B3F13E0F612A}"/>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5.9907859078590794E-2"/>
          <c:w val="0.8718284511784512"/>
          <c:h val="0.74796375338753385"/>
        </c:manualLayout>
      </c:layout>
      <c:lineChart>
        <c:grouping val="standard"/>
        <c:varyColors val="0"/>
        <c:ser>
          <c:idx val="0"/>
          <c:order val="0"/>
          <c:spPr>
            <a:ln>
              <a:solidFill>
                <a:srgbClr val="235B4E"/>
              </a:solidFill>
            </a:ln>
          </c:spPr>
          <c:marker>
            <c:symbol val="none"/>
          </c:marker>
          <c:cat>
            <c:multiLvlStrRef>
              <c:extLst>
                <c:ext xmlns:c15="http://schemas.microsoft.com/office/drawing/2012/chart" uri="{02D57815-91ED-43cb-92C2-25804820EDAC}">
                  <c15:fullRef>
                    <c15:sqref>'P01.4 Tiempo VUCEM'!$A$4:$B$60</c15:sqref>
                  </c15:fullRef>
                </c:ext>
              </c:extLst>
              <c:f>'P01.4 Tiempo VUCEM'!$A$16:$B$60</c:f>
              <c:multiLvlStrCache>
                <c:ptCount val="45"/>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lvl>
                <c:lvl>
                  <c:pt idx="0">
                    <c:v>2021</c:v>
                  </c:pt>
                  <c:pt idx="12">
                    <c:v>2022</c:v>
                  </c:pt>
                  <c:pt idx="24">
                    <c:v>2023</c:v>
                  </c:pt>
                  <c:pt idx="36">
                    <c:v>2024</c:v>
                  </c:pt>
                </c:lvl>
              </c:multiLvlStrCache>
            </c:multiLvlStrRef>
          </c:cat>
          <c:val>
            <c:numRef>
              <c:extLst>
                <c:ext xmlns:c15="http://schemas.microsoft.com/office/drawing/2012/chart" uri="{02D57815-91ED-43cb-92C2-25804820EDAC}">
                  <c15:fullRef>
                    <c15:sqref>'P01.4 Tiempo VUCEM'!$E$4:$E$60</c15:sqref>
                  </c15:fullRef>
                </c:ext>
              </c:extLst>
              <c:f>'P01.4 Tiempo VUCEM'!$E$16:$E$60</c:f>
              <c:numCache>
                <c:formatCode>#,##0.00</c:formatCode>
                <c:ptCount val="45"/>
                <c:pt idx="0">
                  <c:v>0.47216891585528642</c:v>
                </c:pt>
                <c:pt idx="1">
                  <c:v>0.50068777553946087</c:v>
                </c:pt>
                <c:pt idx="2">
                  <c:v>0.49745276020017676</c:v>
                </c:pt>
                <c:pt idx="3">
                  <c:v>0.51398155000012702</c:v>
                </c:pt>
                <c:pt idx="4">
                  <c:v>0.49870048329579497</c:v>
                </c:pt>
                <c:pt idx="5">
                  <c:v>0.51172369405598783</c:v>
                </c:pt>
                <c:pt idx="6">
                  <c:v>0.17664352012146475</c:v>
                </c:pt>
                <c:pt idx="7">
                  <c:v>0.15940546798914915</c:v>
                </c:pt>
                <c:pt idx="8">
                  <c:v>0.1218889670293621</c:v>
                </c:pt>
                <c:pt idx="9">
                  <c:v>0.12492707212073967</c:v>
                </c:pt>
                <c:pt idx="10">
                  <c:v>9.489115625508357E-2</c:v>
                </c:pt>
                <c:pt idx="11">
                  <c:v>0.13356575228595166</c:v>
                </c:pt>
                <c:pt idx="12">
                  <c:v>0.15290772468073457</c:v>
                </c:pt>
                <c:pt idx="13">
                  <c:v>5.7178305064561883</c:v>
                </c:pt>
                <c:pt idx="14">
                  <c:v>0.14457928345243409</c:v>
                </c:pt>
                <c:pt idx="15">
                  <c:v>0.12266240017760857</c:v>
                </c:pt>
                <c:pt idx="16">
                  <c:v>0.10460875108048158</c:v>
                </c:pt>
                <c:pt idx="17">
                  <c:v>0.1205932742337246</c:v>
                </c:pt>
                <c:pt idx="18">
                  <c:v>9.4400070301228808E-2</c:v>
                </c:pt>
                <c:pt idx="19">
                  <c:v>0.1275749156148849</c:v>
                </c:pt>
                <c:pt idx="20">
                  <c:v>0.13271502958343301</c:v>
                </c:pt>
                <c:pt idx="21">
                  <c:v>0.10299757904652151</c:v>
                </c:pt>
                <c:pt idx="22">
                  <c:v>0.19797732190397727</c:v>
                </c:pt>
                <c:pt idx="23">
                  <c:v>0.11970017071942256</c:v>
                </c:pt>
                <c:pt idx="24">
                  <c:v>0.21170500479516505</c:v>
                </c:pt>
                <c:pt idx="25">
                  <c:v>0.13306821657999388</c:v>
                </c:pt>
                <c:pt idx="26">
                  <c:v>0.18231799237385829</c:v>
                </c:pt>
                <c:pt idx="27">
                  <c:v>0.35320906746884401</c:v>
                </c:pt>
                <c:pt idx="28">
                  <c:v>0.15532759527619702</c:v>
                </c:pt>
                <c:pt idx="29">
                  <c:v>0.14848128465955956</c:v>
                </c:pt>
                <c:pt idx="30">
                  <c:v>0.12446748204979734</c:v>
                </c:pt>
                <c:pt idx="31">
                  <c:v>0.17482469279907667</c:v>
                </c:pt>
                <c:pt idx="32">
                  <c:v>0.14160790466392287</c:v>
                </c:pt>
                <c:pt idx="33">
                  <c:v>0.13481397419891789</c:v>
                </c:pt>
                <c:pt idx="34">
                  <c:v>0.13302802512781539</c:v>
                </c:pt>
                <c:pt idx="35">
                  <c:v>0.12407630079014083</c:v>
                </c:pt>
                <c:pt idx="36">
                  <c:v>0.19607525725244879</c:v>
                </c:pt>
                <c:pt idx="37">
                  <c:v>0.14210657790560841</c:v>
                </c:pt>
                <c:pt idx="38">
                  <c:v>0.1897100667825132</c:v>
                </c:pt>
                <c:pt idx="39">
                  <c:v>0.15321647550776549</c:v>
                </c:pt>
                <c:pt idx="40">
                  <c:v>0.1352748623862805</c:v>
                </c:pt>
                <c:pt idx="41">
                  <c:v>0.20271445020731946</c:v>
                </c:pt>
                <c:pt idx="42">
                  <c:v>0.16545826361777283</c:v>
                </c:pt>
                <c:pt idx="43" formatCode="General">
                  <c:v>0.17</c:v>
                </c:pt>
                <c:pt idx="44">
                  <c:v>9.6368715083798878E-2</c:v>
                </c:pt>
              </c:numCache>
            </c:numRef>
          </c:val>
          <c:smooth val="0"/>
          <c:extLst>
            <c:ext xmlns:c16="http://schemas.microsoft.com/office/drawing/2014/chart" uri="{C3380CC4-5D6E-409C-BE32-E72D297353CC}">
              <c16:uniqueId val="{00000000-BBF3-40C9-81B0-EEF4AC5F1A7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1919191919193"/>
          <c:y val="3.4094850948509482E-2"/>
          <c:w val="0.86140808080808062"/>
          <c:h val="0.75758448966826886"/>
        </c:manualLayout>
      </c:layout>
      <c:lineChart>
        <c:grouping val="standard"/>
        <c:varyColors val="0"/>
        <c:ser>
          <c:idx val="1"/>
          <c:order val="1"/>
          <c:tx>
            <c:strRef>
              <c:f>'I01.1 Capital humano'!$A$28</c:f>
              <c:strCache>
                <c:ptCount val="1"/>
                <c:pt idx="0">
                  <c:v>2021</c:v>
                </c:pt>
              </c:strCache>
            </c:strRef>
          </c:tx>
          <c:spPr>
            <a:ln w="28575" cap="rnd" cmpd="sng" algn="ctr">
              <a:solidFill>
                <a:srgbClr val="9F2241"/>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humano'!$E$28:$E$31</c:f>
              <c:numCache>
                <c:formatCode>0.00</c:formatCode>
                <c:ptCount val="4"/>
                <c:pt idx="0">
                  <c:v>21.501706484641637</c:v>
                </c:pt>
                <c:pt idx="1">
                  <c:v>35.511460827916522</c:v>
                </c:pt>
                <c:pt idx="2">
                  <c:v>37.756546355272469</c:v>
                </c:pt>
                <c:pt idx="3">
                  <c:v>43.128894719580188</c:v>
                </c:pt>
              </c:numCache>
            </c:numRef>
          </c:val>
          <c:smooth val="0"/>
          <c:extLst>
            <c:ext xmlns:c16="http://schemas.microsoft.com/office/drawing/2014/chart" uri="{C3380CC4-5D6E-409C-BE32-E72D297353CC}">
              <c16:uniqueId val="{00000009-ED98-48BE-A907-BA319CEA701F}"/>
            </c:ext>
          </c:extLst>
        </c:ser>
        <c:ser>
          <c:idx val="2"/>
          <c:order val="2"/>
          <c:tx>
            <c:strRef>
              <c:f>'I01.1 Capital humano'!$A$32</c:f>
              <c:strCache>
                <c:ptCount val="1"/>
                <c:pt idx="0">
                  <c:v>2022</c:v>
                </c:pt>
              </c:strCache>
            </c:strRef>
          </c:tx>
          <c:spPr>
            <a:ln w="28575" cap="rnd" cmpd="sng" algn="ctr">
              <a:solidFill>
                <a:srgbClr val="235B4E"/>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humano'!$E$32:$E$35</c:f>
              <c:numCache>
                <c:formatCode>0.00</c:formatCode>
                <c:ptCount val="4"/>
                <c:pt idx="0">
                  <c:v>0</c:v>
                </c:pt>
                <c:pt idx="1">
                  <c:v>12.630564036638278</c:v>
                </c:pt>
                <c:pt idx="2">
                  <c:v>18.044100319811481</c:v>
                </c:pt>
                <c:pt idx="3">
                  <c:v>33.691704198750543</c:v>
                </c:pt>
              </c:numCache>
            </c:numRef>
          </c:val>
          <c:smooth val="0"/>
          <c:extLst>
            <c:ext xmlns:c16="http://schemas.microsoft.com/office/drawing/2014/chart" uri="{C3380CC4-5D6E-409C-BE32-E72D297353CC}">
              <c16:uniqueId val="{0000000B-ED98-48BE-A907-BA319CEA701F}"/>
            </c:ext>
          </c:extLst>
        </c:ser>
        <c:ser>
          <c:idx val="3"/>
          <c:order val="3"/>
          <c:tx>
            <c:strRef>
              <c:f>'I01.1 Capital humano'!$A$36</c:f>
              <c:strCache>
                <c:ptCount val="1"/>
                <c:pt idx="0">
                  <c:v>2023</c:v>
                </c:pt>
              </c:strCache>
            </c:strRef>
          </c:tx>
          <c:spPr>
            <a:ln w="28575" cap="rnd" cmpd="sng" algn="ctr">
              <a:solidFill>
                <a:srgbClr val="C9A977"/>
              </a:solidFill>
              <a:prstDash val="solid"/>
              <a:round/>
            </a:ln>
            <a:effectLst/>
          </c:spPr>
          <c:marker>
            <c:symbol val="none"/>
          </c:marker>
          <c:val>
            <c:numRef>
              <c:f>'I01.1 Capital humano'!$E$36:$E$39</c:f>
              <c:numCache>
                <c:formatCode>0.00</c:formatCode>
                <c:ptCount val="4"/>
                <c:pt idx="0">
                  <c:v>3.3851518233328495</c:v>
                </c:pt>
                <c:pt idx="1">
                  <c:v>12.814179863431644</c:v>
                </c:pt>
                <c:pt idx="2">
                  <c:v>27.313671364230714</c:v>
                </c:pt>
                <c:pt idx="3">
                  <c:v>1.7171129220023285</c:v>
                </c:pt>
              </c:numCache>
            </c:numRef>
          </c:val>
          <c:smooth val="0"/>
          <c:extLst>
            <c:ext xmlns:c16="http://schemas.microsoft.com/office/drawing/2014/chart" uri="{C3380CC4-5D6E-409C-BE32-E72D297353CC}">
              <c16:uniqueId val="{00000002-640D-4E53-92CA-0098AB0FADE8}"/>
            </c:ext>
          </c:extLst>
        </c:ser>
        <c:ser>
          <c:idx val="4"/>
          <c:order val="4"/>
          <c:tx>
            <c:strRef>
              <c:f>'I01.1 Capital humano'!$A$40</c:f>
              <c:strCache>
                <c:ptCount val="1"/>
                <c:pt idx="0">
                  <c:v>2024</c:v>
                </c:pt>
              </c:strCache>
            </c:strRef>
          </c:tx>
          <c:spPr>
            <a:ln w="28575" cap="rnd" cmpd="sng" algn="ctr">
              <a:solidFill>
                <a:srgbClr val="6F7271"/>
              </a:solidFill>
              <a:prstDash val="solid"/>
              <a:round/>
            </a:ln>
            <a:effectLst/>
          </c:spPr>
          <c:marker>
            <c:symbol val="none"/>
          </c:marker>
          <c:val>
            <c:numRef>
              <c:f>'I01.1 Capital humano'!$E$40:$E$42</c:f>
              <c:numCache>
                <c:formatCode>0.00</c:formatCode>
                <c:ptCount val="3"/>
                <c:pt idx="0">
                  <c:v>5.3143374038896427</c:v>
                </c:pt>
                <c:pt idx="1">
                  <c:v>44.665664913598796</c:v>
                </c:pt>
                <c:pt idx="2">
                  <c:v>55.589870290302656</c:v>
                </c:pt>
              </c:numCache>
            </c:numRef>
          </c:val>
          <c:smooth val="0"/>
          <c:extLst>
            <c:ext xmlns:c16="http://schemas.microsoft.com/office/drawing/2014/chart" uri="{C3380CC4-5D6E-409C-BE32-E72D297353CC}">
              <c16:uniqueId val="{00000000-17D3-4A72-943C-1FE95ACC8818}"/>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'I01.1 Capital humano'!$A$20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'I01.1 Capital humano'!$B$28:$B$31</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'I01.1 Capital humano'!$E$20:$E$23</c15:sqref>
                        </c15:formulaRef>
                      </c:ext>
                    </c:extLst>
                    <c:numCache>
                      <c:formatCode>0.00</c:formatCode>
                      <c:ptCount val="4"/>
                      <c:pt idx="0">
                        <c:v>38.600067957866123</c:v>
                      </c:pt>
                      <c:pt idx="1">
                        <c:v>75.215740421125304</c:v>
                      </c:pt>
                      <c:pt idx="2">
                        <c:v>84.670781893004104</c:v>
                      </c:pt>
                      <c:pt idx="3">
                        <c:v>92.015341701534169</c:v>
                      </c:pt>
                    </c:numCache>
                  </c:numRef>
                </c:val>
                <c:smooth val="0"/>
                <c:extLst>
                  <c:ext xmlns:c16="http://schemas.microsoft.com/office/drawing/2014/chart" uri="{C3380CC4-5D6E-409C-BE32-E72D297353CC}">
                    <c16:uniqueId val="{00000007-ED98-48BE-A907-BA319CEA70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a:effectLst/>
      </c:spPr>
    </c:plotArea>
    <c:legend>
      <c:legendPos val="r"/>
      <c:layout>
        <c:manualLayout>
          <c:xMode val="edge"/>
          <c:yMode val="edge"/>
          <c:x val="0.19337990963689924"/>
          <c:y val="0.90357554200542001"/>
          <c:w val="0.71304966329966313"/>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tx>
            <c:v>Series5</c:v>
          </c:tx>
          <c:spPr>
            <a:solidFill>
              <a:srgbClr val="9F2241"/>
            </a:solidFill>
            <a:ln>
              <a:noFill/>
            </a:ln>
            <a:effectLst/>
          </c:spPr>
          <c:invertIfNegative val="0"/>
          <c:val>
            <c:numRef>
              <c:f>'R01.2 Tiempo despacho'!$D$88:$D$99</c:f>
              <c:numCache>
                <c:formatCode>#,##0</c:formatCode>
                <c:ptCount val="12"/>
                <c:pt idx="0">
                  <c:v>520053</c:v>
                </c:pt>
                <c:pt idx="1">
                  <c:v>483964</c:v>
                </c:pt>
                <c:pt idx="2">
                  <c:v>590659</c:v>
                </c:pt>
                <c:pt idx="3">
                  <c:v>536114</c:v>
                </c:pt>
                <c:pt idx="4">
                  <c:v>530866</c:v>
                </c:pt>
                <c:pt idx="5">
                  <c:v>564328</c:v>
                </c:pt>
                <c:pt idx="6">
                  <c:v>562718</c:v>
                </c:pt>
                <c:pt idx="7">
                  <c:v>551337</c:v>
                </c:pt>
                <c:pt idx="8">
                  <c:v>518505</c:v>
                </c:pt>
                <c:pt idx="9">
                  <c:v>525431</c:v>
                </c:pt>
                <c:pt idx="10">
                  <c:v>519755</c:v>
                </c:pt>
                <c:pt idx="11">
                  <c:v>499992</c:v>
                </c:pt>
              </c:numCache>
            </c:numRef>
          </c:val>
          <c:extLst>
            <c:ext xmlns:c16="http://schemas.microsoft.com/office/drawing/2014/chart" uri="{C3380CC4-5D6E-409C-BE32-E72D297353CC}">
              <c16:uniqueId val="{00000001-F212-4474-A06A-3A388F72D91F}"/>
            </c:ext>
          </c:extLst>
        </c:ser>
        <c:ser>
          <c:idx val="5"/>
          <c:order val="5"/>
          <c:spPr>
            <a:solidFill>
              <a:srgbClr val="235B4E"/>
            </a:solidFill>
            <a:ln>
              <a:solidFill>
                <a:srgbClr val="235B4E"/>
              </a:solidFill>
            </a:ln>
            <a:effectLst/>
          </c:spPr>
          <c:invertIfNegative val="0"/>
          <c:val>
            <c:numRef>
              <c:f>'R01.2 Tiempo despacho'!$D$100:$D$111</c:f>
              <c:numCache>
                <c:formatCode>#,##0</c:formatCode>
                <c:ptCount val="12"/>
                <c:pt idx="0">
                  <c:v>466703</c:v>
                </c:pt>
                <c:pt idx="1">
                  <c:v>462446</c:v>
                </c:pt>
                <c:pt idx="2">
                  <c:v>544017</c:v>
                </c:pt>
                <c:pt idx="3">
                  <c:v>481847</c:v>
                </c:pt>
                <c:pt idx="4">
                  <c:v>519054</c:v>
                </c:pt>
                <c:pt idx="5">
                  <c:v>540098</c:v>
                </c:pt>
                <c:pt idx="6">
                  <c:v>515884</c:v>
                </c:pt>
                <c:pt idx="7">
                  <c:v>565992</c:v>
                </c:pt>
                <c:pt idx="8">
                  <c:v>551189</c:v>
                </c:pt>
                <c:pt idx="9">
                  <c:v>549174</c:v>
                </c:pt>
                <c:pt idx="10">
                  <c:v>537689</c:v>
                </c:pt>
                <c:pt idx="11">
                  <c:v>516255</c:v>
                </c:pt>
              </c:numCache>
            </c:numRef>
          </c:val>
          <c:extLst>
            <c:ext xmlns:c16="http://schemas.microsoft.com/office/drawing/2014/chart" uri="{C3380CC4-5D6E-409C-BE32-E72D297353CC}">
              <c16:uniqueId val="{00000002-F212-4474-A06A-3A388F72D91F}"/>
            </c:ext>
          </c:extLst>
        </c:ser>
        <c:ser>
          <c:idx val="7"/>
          <c:order val="7"/>
          <c:spPr>
            <a:solidFill>
              <a:srgbClr val="C9A977"/>
            </a:solidFill>
            <a:ln>
              <a:solidFill>
                <a:srgbClr val="C9A977"/>
              </a:solidFill>
            </a:ln>
            <a:effectLst/>
          </c:spPr>
          <c:invertIfNegative val="0"/>
          <c:val>
            <c:numRef>
              <c:f>'R01.2 Tiempo despacho'!$D$112:$D$123</c:f>
              <c:numCache>
                <c:formatCode>#,##0</c:formatCode>
                <c:ptCount val="12"/>
                <c:pt idx="0">
                  <c:v>513598</c:v>
                </c:pt>
                <c:pt idx="1">
                  <c:v>510959</c:v>
                </c:pt>
                <c:pt idx="2">
                  <c:v>588743</c:v>
                </c:pt>
                <c:pt idx="3">
                  <c:v>519425</c:v>
                </c:pt>
                <c:pt idx="4">
                  <c:v>588453</c:v>
                </c:pt>
                <c:pt idx="5">
                  <c:v>597389</c:v>
                </c:pt>
                <c:pt idx="6">
                  <c:v>457997</c:v>
                </c:pt>
                <c:pt idx="7">
                  <c:v>572584</c:v>
                </c:pt>
                <c:pt idx="8">
                  <c:v>510722</c:v>
                </c:pt>
                <c:pt idx="9">
                  <c:v>526015</c:v>
                </c:pt>
                <c:pt idx="10">
                  <c:v>508234</c:v>
                </c:pt>
                <c:pt idx="11">
                  <c:v>459117</c:v>
                </c:pt>
              </c:numCache>
            </c:numRef>
          </c:val>
          <c:extLst>
            <c:ext xmlns:c16="http://schemas.microsoft.com/office/drawing/2014/chart" uri="{C3380CC4-5D6E-409C-BE32-E72D297353CC}">
              <c16:uniqueId val="{00000001-855F-42DD-86D0-6A42C70495CB}"/>
            </c:ext>
          </c:extLst>
        </c:ser>
        <c:ser>
          <c:idx val="9"/>
          <c:order val="9"/>
          <c:spPr>
            <a:solidFill>
              <a:srgbClr val="6F7271"/>
            </a:solidFill>
            <a:ln>
              <a:solidFill>
                <a:srgbClr val="6F7271"/>
              </a:solidFill>
            </a:ln>
            <a:effectLst/>
          </c:spPr>
          <c:invertIfNegative val="0"/>
          <c:val>
            <c:numRef>
              <c:f>'R01.2 Tiempo despacho'!$D$124:$D$132</c:f>
              <c:numCache>
                <c:formatCode>#,##0</c:formatCode>
                <c:ptCount val="9"/>
                <c:pt idx="0">
                  <c:v>501418</c:v>
                </c:pt>
                <c:pt idx="1">
                  <c:v>507951</c:v>
                </c:pt>
                <c:pt idx="2">
                  <c:v>499188</c:v>
                </c:pt>
                <c:pt idx="3">
                  <c:v>553600</c:v>
                </c:pt>
                <c:pt idx="4">
                  <c:v>550073</c:v>
                </c:pt>
                <c:pt idx="5">
                  <c:v>456237</c:v>
                </c:pt>
                <c:pt idx="6">
                  <c:v>533101</c:v>
                </c:pt>
                <c:pt idx="7">
                  <c:v>539127</c:v>
                </c:pt>
                <c:pt idx="8">
                  <c:v>485772</c:v>
                </c:pt>
              </c:numCache>
            </c:numRef>
          </c:val>
          <c:extLst>
            <c:ext xmlns:c16="http://schemas.microsoft.com/office/drawing/2014/chart" uri="{C3380CC4-5D6E-409C-BE32-E72D297353CC}">
              <c16:uniqueId val="{00000000-6F09-438E-97E8-94446D4EC285}"/>
            </c:ext>
          </c:extLst>
        </c:ser>
        <c:dLbls>
          <c:showLegendKey val="0"/>
          <c:showVal val="0"/>
          <c:showCatName val="0"/>
          <c:showSerName val="0"/>
          <c:showPercent val="0"/>
          <c:showBubbleSize val="0"/>
        </c:dLbls>
        <c:gapWidth val="150"/>
        <c:axId val="996062816"/>
        <c:axId val="977104880"/>
        <c:extLst>
          <c:ext xmlns:c15="http://schemas.microsoft.com/office/drawing/2012/chart" uri="{02D57815-91ED-43cb-92C2-25804820EDAC}">
            <c15:filteredBarSeries>
              <c15:ser>
                <c:idx val="3"/>
                <c:order val="3"/>
                <c:tx>
                  <c:v>Series4</c:v>
                </c:tx>
                <c:spPr>
                  <a:solidFill>
                    <a:schemeClr val="accent4"/>
                  </a:solidFill>
                  <a:ln>
                    <a:noFill/>
                  </a:ln>
                  <a:effectLst/>
                </c:spPr>
                <c:invertIfNegative val="0"/>
                <c:val>
                  <c:numRef>
                    <c:extLst>
                      <c:ext uri="{02D57815-91ED-43cb-92C2-25804820EDAC}">
                        <c15:formulaRef>
                          <c15:sqref>'R01.2 Tiempo despacho'!$D$64:$D$75</c15:sqref>
                        </c15:formulaRef>
                      </c:ext>
                    </c:extLst>
                    <c:numCache>
                      <c:formatCode>#,##0</c:formatCode>
                      <c:ptCount val="12"/>
                      <c:pt idx="0">
                        <c:v>525771</c:v>
                      </c:pt>
                      <c:pt idx="1">
                        <c:v>489084</c:v>
                      </c:pt>
                      <c:pt idx="2">
                        <c:v>528769</c:v>
                      </c:pt>
                      <c:pt idx="3">
                        <c:v>528600</c:v>
                      </c:pt>
                      <c:pt idx="4">
                        <c:v>550026</c:v>
                      </c:pt>
                      <c:pt idx="5">
                        <c:v>489837</c:v>
                      </c:pt>
                      <c:pt idx="6">
                        <c:v>533471</c:v>
                      </c:pt>
                      <c:pt idx="7">
                        <c:v>522774</c:v>
                      </c:pt>
                      <c:pt idx="8">
                        <c:v>483023</c:v>
                      </c:pt>
                      <c:pt idx="9">
                        <c:v>532975</c:v>
                      </c:pt>
                      <c:pt idx="10">
                        <c:v>485112</c:v>
                      </c:pt>
                      <c:pt idx="11">
                        <c:v>443931</c:v>
                      </c:pt>
                    </c:numCache>
                  </c:numRef>
                </c:val>
                <c:extLst>
                  <c:ext xmlns:c16="http://schemas.microsoft.com/office/drawing/2014/chart" uri="{C3380CC4-5D6E-409C-BE32-E72D297353CC}">
                    <c16:uniqueId val="{00000000-F212-4474-A06A-3A388F72D91F}"/>
                  </c:ext>
                </c:extLst>
              </c15:ser>
            </c15:filteredBarSeries>
          </c:ext>
        </c:extLst>
      </c:barChart>
      <c:lineChart>
        <c:grouping val="standard"/>
        <c:varyColors val="0"/>
        <c:ser>
          <c:idx val="1"/>
          <c:order val="1"/>
          <c:tx>
            <c:strRef>
              <c:f>'R01.2 Tiempo despacho'!$A$88</c:f>
              <c:strCache>
                <c:ptCount val="1"/>
                <c:pt idx="0">
                  <c:v>2021</c:v>
                </c:pt>
              </c:strCache>
            </c:strRef>
          </c:tx>
          <c:spPr>
            <a:ln w="25400" cap="rnd" cmpd="sng" algn="ctr">
              <a:solidFill>
                <a:srgbClr val="9F224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despacho'!$E$88:$E$99</c:f>
              <c:numCache>
                <c:formatCode>0.00</c:formatCode>
                <c:ptCount val="12"/>
                <c:pt idx="0">
                  <c:v>8.9992346933870202</c:v>
                </c:pt>
                <c:pt idx="1">
                  <c:v>9.2487457744790937</c:v>
                </c:pt>
                <c:pt idx="2">
                  <c:v>10.09218516944633</c:v>
                </c:pt>
                <c:pt idx="3">
                  <c:v>9.2594839903453376</c:v>
                </c:pt>
                <c:pt idx="4">
                  <c:v>10.144269928757916</c:v>
                </c:pt>
                <c:pt idx="5">
                  <c:v>9.4976113182404553</c:v>
                </c:pt>
                <c:pt idx="6">
                  <c:v>10.510319556154236</c:v>
                </c:pt>
                <c:pt idx="7">
                  <c:v>11.970428249872583</c:v>
                </c:pt>
                <c:pt idx="8">
                  <c:v>10.844601305676898</c:v>
                </c:pt>
                <c:pt idx="9">
                  <c:v>10.905639370345488</c:v>
                </c:pt>
                <c:pt idx="10">
                  <c:v>12.009714192263663</c:v>
                </c:pt>
                <c:pt idx="11">
                  <c:v>10.587285396566346</c:v>
                </c:pt>
              </c:numCache>
            </c:numRef>
          </c:val>
          <c:smooth val="0"/>
          <c:extLst>
            <c:ext xmlns:c16="http://schemas.microsoft.com/office/drawing/2014/chart" uri="{C3380CC4-5D6E-409C-BE32-E72D297353CC}">
              <c16:uniqueId val="{00000004-F212-4474-A06A-3A388F72D91F}"/>
            </c:ext>
          </c:extLst>
        </c:ser>
        <c:ser>
          <c:idx val="2"/>
          <c:order val="2"/>
          <c:tx>
            <c:strRef>
              <c:f>'R01.2 Tiempo despacho'!$A$100</c:f>
              <c:strCache>
                <c:ptCount val="1"/>
                <c:pt idx="0">
                  <c:v>2022</c:v>
                </c:pt>
              </c:strCache>
            </c:strRef>
          </c:tx>
          <c:spPr>
            <a:ln w="25400" cap="rnd" cmpd="sng" algn="ctr">
              <a:solidFill>
                <a:srgbClr val="235B4E"/>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despacho'!$E$100:$E$111</c:f>
              <c:numCache>
                <c:formatCode>0.00</c:formatCode>
                <c:ptCount val="12"/>
                <c:pt idx="0">
                  <c:v>9.4314478372755257</c:v>
                </c:pt>
                <c:pt idx="1">
                  <c:v>11.153912024322841</c:v>
                </c:pt>
                <c:pt idx="2">
                  <c:v>9.1823711391371958</c:v>
                </c:pt>
                <c:pt idx="3">
                  <c:v>9.8043694367714238</c:v>
                </c:pt>
                <c:pt idx="4">
                  <c:v>9.4608248852720518</c:v>
                </c:pt>
                <c:pt idx="5">
                  <c:v>8.9093201604153318</c:v>
                </c:pt>
                <c:pt idx="6">
                  <c:v>9.2280764668026141</c:v>
                </c:pt>
                <c:pt idx="7">
                  <c:v>9.3842209783883863</c:v>
                </c:pt>
                <c:pt idx="8">
                  <c:v>10.939494438386832</c:v>
                </c:pt>
                <c:pt idx="9">
                  <c:v>10.540240433815148</c:v>
                </c:pt>
                <c:pt idx="10">
                  <c:v>12.344211988714665</c:v>
                </c:pt>
                <c:pt idx="11">
                  <c:v>12.020116027931932</c:v>
                </c:pt>
              </c:numCache>
            </c:numRef>
          </c:val>
          <c:smooth val="0"/>
          <c:extLst>
            <c:ext xmlns:c16="http://schemas.microsoft.com/office/drawing/2014/chart" uri="{C3380CC4-5D6E-409C-BE32-E72D297353CC}">
              <c16:uniqueId val="{00000005-F212-4474-A06A-3A388F72D91F}"/>
            </c:ext>
          </c:extLst>
        </c:ser>
        <c:ser>
          <c:idx val="6"/>
          <c:order val="6"/>
          <c:tx>
            <c:strRef>
              <c:f>'R01.2 Tiempo despacho'!$A$112</c:f>
              <c:strCache>
                <c:ptCount val="1"/>
                <c:pt idx="0">
                  <c:v>2023</c:v>
                </c:pt>
              </c:strCache>
            </c:strRef>
          </c:tx>
          <c:spPr>
            <a:ln w="25400" cap="rnd" cmpd="sng" algn="ctr">
              <a:solidFill>
                <a:srgbClr val="C9A977"/>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despacho'!$E$112:$E$123</c:f>
              <c:numCache>
                <c:formatCode>0.00</c:formatCode>
                <c:ptCount val="12"/>
                <c:pt idx="0">
                  <c:v>10.74629768807511</c:v>
                </c:pt>
                <c:pt idx="1">
                  <c:v>11.52862949864862</c:v>
                </c:pt>
                <c:pt idx="2">
                  <c:v>11.643268794703292</c:v>
                </c:pt>
                <c:pt idx="3">
                  <c:v>12.518047841363046</c:v>
                </c:pt>
                <c:pt idx="4">
                  <c:v>12.323940909469405</c:v>
                </c:pt>
                <c:pt idx="5">
                  <c:v>12.770978374225169</c:v>
                </c:pt>
                <c:pt idx="6">
                  <c:v>15.664460684240289</c:v>
                </c:pt>
                <c:pt idx="7">
                  <c:v>12.700422994704708</c:v>
                </c:pt>
                <c:pt idx="8">
                  <c:v>14.078314621261665</c:v>
                </c:pt>
                <c:pt idx="9">
                  <c:v>12.701491402336435</c:v>
                </c:pt>
                <c:pt idx="10">
                  <c:v>13.61597413789711</c:v>
                </c:pt>
                <c:pt idx="11">
                  <c:v>16.512962926661395</c:v>
                </c:pt>
              </c:numCache>
            </c:numRef>
          </c:val>
          <c:smooth val="0"/>
          <c:extLst>
            <c:ext xmlns:c16="http://schemas.microsoft.com/office/drawing/2014/chart" uri="{C3380CC4-5D6E-409C-BE32-E72D297353CC}">
              <c16:uniqueId val="{00000000-855F-42DD-86D0-6A42C70495CB}"/>
            </c:ext>
          </c:extLst>
        </c:ser>
        <c:ser>
          <c:idx val="8"/>
          <c:order val="8"/>
          <c:tx>
            <c:strRef>
              <c:f>'R01.2 Tiempo despacho'!$A$124</c:f>
              <c:strCache>
                <c:ptCount val="1"/>
                <c:pt idx="0">
                  <c:v>2024</c:v>
                </c:pt>
              </c:strCache>
            </c:strRef>
          </c:tx>
          <c:spPr>
            <a:ln w="25400" cap="rnd" cmpd="sng" algn="ctr">
              <a:solidFill>
                <a:srgbClr val="6F727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despacho'!$E$124:$E$132</c:f>
              <c:numCache>
                <c:formatCode>0.00</c:formatCode>
                <c:ptCount val="9"/>
                <c:pt idx="0">
                  <c:v>13.388039519921502</c:v>
                </c:pt>
                <c:pt idx="1">
                  <c:v>14.462934416902417</c:v>
                </c:pt>
                <c:pt idx="2">
                  <c:v>15.454197616929894</c:v>
                </c:pt>
                <c:pt idx="3">
                  <c:v>14.097454841040463</c:v>
                </c:pt>
                <c:pt idx="4">
                  <c:v>14.241800633734067</c:v>
                </c:pt>
                <c:pt idx="5">
                  <c:v>15.142255012197607</c:v>
                </c:pt>
                <c:pt idx="6">
                  <c:v>15.043138167064027</c:v>
                </c:pt>
                <c:pt idx="7">
                  <c:v>13.493937421052925</c:v>
                </c:pt>
                <c:pt idx="8">
                  <c:v>12.958389944253684</c:v>
                </c:pt>
              </c:numCache>
            </c:numRef>
          </c:val>
          <c:smooth val="0"/>
          <c:extLst>
            <c:ext xmlns:c16="http://schemas.microsoft.com/office/drawing/2014/chart" uri="{C3380CC4-5D6E-409C-BE32-E72D297353CC}">
              <c16:uniqueId val="{00000000-634A-4DD1-900A-90306AC098C6}"/>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'R01.2 Tiempo despacho'!$A$64</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'R01.2 Tiempo despacho'!$B$112:$B$123</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'R01.2 Tiempo despacho'!$E$64:$E$75</c15:sqref>
                        </c15:formulaRef>
                      </c:ext>
                    </c:extLst>
                    <c:numCache>
                      <c:formatCode>0.00</c:formatCode>
                      <c:ptCount val="12"/>
                      <c:pt idx="0">
                        <c:v>9.6554146196728237</c:v>
                      </c:pt>
                      <c:pt idx="1">
                        <c:v>10.067616196808729</c:v>
                      </c:pt>
                      <c:pt idx="2">
                        <c:v>8.1349700909092633</c:v>
                      </c:pt>
                      <c:pt idx="3">
                        <c:v>8.2877639046538025</c:v>
                      </c:pt>
                      <c:pt idx="4">
                        <c:v>8.1703337660401516</c:v>
                      </c:pt>
                      <c:pt idx="5">
                        <c:v>9.0059897476099184</c:v>
                      </c:pt>
                      <c:pt idx="6">
                        <c:v>8.9904774580061524</c:v>
                      </c:pt>
                      <c:pt idx="7">
                        <c:v>8.095561370687907</c:v>
                      </c:pt>
                      <c:pt idx="8">
                        <c:v>9.4676299058222906</c:v>
                      </c:pt>
                      <c:pt idx="9">
                        <c:v>10.808917866691683</c:v>
                      </c:pt>
                      <c:pt idx="10">
                        <c:v>10.230074704398159</c:v>
                      </c:pt>
                      <c:pt idx="11">
                        <c:v>9.7492380572656554</c:v>
                      </c:pt>
                    </c:numCache>
                  </c:numRef>
                </c:val>
                <c:smooth val="0"/>
                <c:extLst>
                  <c:ext xmlns:c16="http://schemas.microsoft.com/office/drawing/2014/chart" uri="{C3380CC4-5D6E-409C-BE32-E72D297353CC}">
                    <c16:uniqueId val="{00000003-F212-4474-A06A-3A388F72D9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8"/>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
      </c:valAx>
      <c:valAx>
        <c:axId val="977104880"/>
        <c:scaling>
          <c:orientation val="minMax"/>
          <c:max val="1400000"/>
          <c:min val="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b="0">
                    <a:solidFill>
                      <a:schemeClr val="tx1">
                        <a:lumMod val="65000"/>
                        <a:lumOff val="35000"/>
                      </a:schemeClr>
                    </a:solidFill>
                  </a:rPr>
                  <a:t>Número</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96062816"/>
        <c:crosses val="max"/>
        <c:crossBetween val="between"/>
        <c:majorUnit val="20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3303620984168382"/>
          <c:y val="0.89066869918699187"/>
          <c:w val="0.70189128882460206"/>
          <c:h val="0.10933130081300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9F2241"/>
            </a:solidFill>
            <a:ln>
              <a:solidFill>
                <a:srgbClr val="9F2241"/>
              </a:solidFill>
            </a:ln>
            <a:effectLst/>
          </c:spPr>
          <c:invertIfNegative val="0"/>
          <c:val>
            <c:numRef>
              <c:f>'R01.3 Tiempo despacho rec'!$D$100:$D$111</c:f>
              <c:numCache>
                <c:formatCode>#,##0</c:formatCode>
                <c:ptCount val="12"/>
                <c:pt idx="0">
                  <c:v>47071</c:v>
                </c:pt>
                <c:pt idx="1">
                  <c:v>43878</c:v>
                </c:pt>
                <c:pt idx="2">
                  <c:v>53995</c:v>
                </c:pt>
                <c:pt idx="3">
                  <c:v>49390</c:v>
                </c:pt>
                <c:pt idx="4">
                  <c:v>48587</c:v>
                </c:pt>
                <c:pt idx="5">
                  <c:v>52364</c:v>
                </c:pt>
                <c:pt idx="6">
                  <c:v>51926</c:v>
                </c:pt>
                <c:pt idx="7">
                  <c:v>49531</c:v>
                </c:pt>
                <c:pt idx="8">
                  <c:v>48052</c:v>
                </c:pt>
                <c:pt idx="9">
                  <c:v>49243</c:v>
                </c:pt>
                <c:pt idx="10">
                  <c:v>48953</c:v>
                </c:pt>
                <c:pt idx="11">
                  <c:v>47875</c:v>
                </c:pt>
              </c:numCache>
            </c:numRef>
          </c:val>
          <c:extLst>
            <c:ext xmlns:c16="http://schemas.microsoft.com/office/drawing/2014/chart" uri="{C3380CC4-5D6E-409C-BE32-E72D297353CC}">
              <c16:uniqueId val="{00000005-72B3-4DDE-A430-FDAF4E1F9D3F}"/>
            </c:ext>
          </c:extLst>
        </c:ser>
        <c:ser>
          <c:idx val="5"/>
          <c:order val="5"/>
          <c:spPr>
            <a:solidFill>
              <a:srgbClr val="235B4E"/>
            </a:solidFill>
            <a:ln>
              <a:solidFill>
                <a:srgbClr val="235B4E"/>
              </a:solidFill>
            </a:ln>
            <a:effectLst/>
          </c:spPr>
          <c:invertIfNegative val="0"/>
          <c:val>
            <c:numRef>
              <c:f>'R01.3 Tiempo despacho rec'!$D$112:$D$123</c:f>
              <c:numCache>
                <c:formatCode>#,##0</c:formatCode>
                <c:ptCount val="12"/>
                <c:pt idx="0">
                  <c:v>43284</c:v>
                </c:pt>
                <c:pt idx="1">
                  <c:v>42636</c:v>
                </c:pt>
                <c:pt idx="2">
                  <c:v>51123</c:v>
                </c:pt>
                <c:pt idx="3">
                  <c:v>47953</c:v>
                </c:pt>
                <c:pt idx="4">
                  <c:v>56539</c:v>
                </c:pt>
                <c:pt idx="5">
                  <c:v>53049</c:v>
                </c:pt>
                <c:pt idx="6">
                  <c:v>49121</c:v>
                </c:pt>
                <c:pt idx="7">
                  <c:v>51597</c:v>
                </c:pt>
                <c:pt idx="8">
                  <c:v>50488</c:v>
                </c:pt>
                <c:pt idx="9">
                  <c:v>49768</c:v>
                </c:pt>
                <c:pt idx="10">
                  <c:v>47365</c:v>
                </c:pt>
                <c:pt idx="11">
                  <c:v>47279</c:v>
                </c:pt>
              </c:numCache>
            </c:numRef>
          </c:val>
          <c:extLst>
            <c:ext xmlns:c16="http://schemas.microsoft.com/office/drawing/2014/chart" uri="{C3380CC4-5D6E-409C-BE32-E72D297353CC}">
              <c16:uniqueId val="{00000006-72B3-4DDE-A430-FDAF4E1F9D3F}"/>
            </c:ext>
          </c:extLst>
        </c:ser>
        <c:ser>
          <c:idx val="7"/>
          <c:order val="7"/>
          <c:spPr>
            <a:solidFill>
              <a:srgbClr val="C9A977"/>
            </a:solidFill>
            <a:ln>
              <a:solidFill>
                <a:srgbClr val="C9A977"/>
              </a:solidFill>
            </a:ln>
            <a:effectLst/>
          </c:spPr>
          <c:invertIfNegative val="0"/>
          <c:val>
            <c:numRef>
              <c:f>'R01.3 Tiempo despacho rec'!$D$124:$D$135</c:f>
              <c:numCache>
                <c:formatCode>#,##0</c:formatCode>
                <c:ptCount val="12"/>
                <c:pt idx="0">
                  <c:v>46812</c:v>
                </c:pt>
                <c:pt idx="1">
                  <c:v>47207</c:v>
                </c:pt>
                <c:pt idx="2">
                  <c:v>55544</c:v>
                </c:pt>
                <c:pt idx="3">
                  <c:v>47264</c:v>
                </c:pt>
                <c:pt idx="4">
                  <c:v>54983</c:v>
                </c:pt>
                <c:pt idx="5">
                  <c:v>54879</c:v>
                </c:pt>
                <c:pt idx="6">
                  <c:v>43625</c:v>
                </c:pt>
                <c:pt idx="7">
                  <c:v>53356</c:v>
                </c:pt>
                <c:pt idx="8">
                  <c:v>48841</c:v>
                </c:pt>
                <c:pt idx="9">
                  <c:v>50295</c:v>
                </c:pt>
                <c:pt idx="10">
                  <c:v>48738</c:v>
                </c:pt>
                <c:pt idx="11">
                  <c:v>44886</c:v>
                </c:pt>
              </c:numCache>
            </c:numRef>
          </c:val>
          <c:extLst>
            <c:ext xmlns:c16="http://schemas.microsoft.com/office/drawing/2014/chart" uri="{C3380CC4-5D6E-409C-BE32-E72D297353CC}">
              <c16:uniqueId val="{00000002-55E4-4871-8A29-98D3925E70E6}"/>
            </c:ext>
          </c:extLst>
        </c:ser>
        <c:ser>
          <c:idx val="9"/>
          <c:order val="9"/>
          <c:spPr>
            <a:solidFill>
              <a:srgbClr val="6F7271"/>
            </a:solidFill>
            <a:ln>
              <a:solidFill>
                <a:srgbClr val="6F7271"/>
              </a:solidFill>
            </a:ln>
            <a:effectLst/>
          </c:spPr>
          <c:invertIfNegative val="0"/>
          <c:val>
            <c:numRef>
              <c:f>'R01.3 Tiempo despacho rec'!$D$136:$D$144</c:f>
              <c:numCache>
                <c:formatCode>#,##0</c:formatCode>
                <c:ptCount val="9"/>
                <c:pt idx="0">
                  <c:v>48012</c:v>
                </c:pt>
                <c:pt idx="1">
                  <c:v>48148</c:v>
                </c:pt>
                <c:pt idx="2">
                  <c:v>47961</c:v>
                </c:pt>
                <c:pt idx="3">
                  <c:v>52401</c:v>
                </c:pt>
                <c:pt idx="4">
                  <c:v>52060</c:v>
                </c:pt>
                <c:pt idx="5">
                  <c:v>40876</c:v>
                </c:pt>
                <c:pt idx="6">
                  <c:v>47825</c:v>
                </c:pt>
                <c:pt idx="7">
                  <c:v>48548</c:v>
                </c:pt>
                <c:pt idx="8">
                  <c:v>43040</c:v>
                </c:pt>
              </c:numCache>
            </c:numRef>
          </c:val>
          <c:extLst>
            <c:ext xmlns:c16="http://schemas.microsoft.com/office/drawing/2014/chart" uri="{C3380CC4-5D6E-409C-BE32-E72D297353CC}">
              <c16:uniqueId val="{00000000-DB52-4BA2-83F1-E4AB059E4474}"/>
            </c:ext>
          </c:extLst>
        </c:ser>
        <c:dLbls>
          <c:showLegendKey val="0"/>
          <c:showVal val="0"/>
          <c:showCatName val="0"/>
          <c:showSerName val="0"/>
          <c:showPercent val="0"/>
          <c:showBubbleSize val="0"/>
        </c:dLbls>
        <c:gapWidth val="140"/>
        <c:axId val="996062816"/>
        <c:axId val="977104880"/>
        <c:extLst>
          <c:ext xmlns:c15="http://schemas.microsoft.com/office/drawing/2012/chart" uri="{02D57815-91ED-43cb-92C2-25804820EDAC}">
            <c15:filteredBarSeries>
              <c15:ser>
                <c:idx val="3"/>
                <c:order val="3"/>
                <c:spPr>
                  <a:solidFill>
                    <a:schemeClr val="accent1">
                      <a:lumMod val="60000"/>
                    </a:schemeClr>
                  </a:solidFill>
                  <a:ln>
                    <a:noFill/>
                  </a:ln>
                  <a:effectLst/>
                </c:spPr>
                <c:invertIfNegative val="0"/>
                <c:val>
                  <c:numRef>
                    <c:extLst>
                      <c:ext uri="{02D57815-91ED-43cb-92C2-25804820EDAC}">
                        <c15:formulaRef>
                          <c15:sqref>'R01.3 Tiempo despacho rec'!$D$76:$D$87</c15:sqref>
                        </c15:formulaRef>
                      </c:ext>
                    </c:extLst>
                    <c:numCache>
                      <c:formatCode>#,##0</c:formatCode>
                      <c:ptCount val="12"/>
                      <c:pt idx="0">
                        <c:v>95588</c:v>
                      </c:pt>
                      <c:pt idx="1">
                        <c:v>90328</c:v>
                      </c:pt>
                      <c:pt idx="2">
                        <c:v>98224</c:v>
                      </c:pt>
                      <c:pt idx="3">
                        <c:v>81916</c:v>
                      </c:pt>
                      <c:pt idx="4">
                        <c:v>87162</c:v>
                      </c:pt>
                      <c:pt idx="5">
                        <c:v>78150</c:v>
                      </c:pt>
                      <c:pt idx="6">
                        <c:v>89829</c:v>
                      </c:pt>
                      <c:pt idx="7">
                        <c:v>87988</c:v>
                      </c:pt>
                      <c:pt idx="8">
                        <c:v>83202</c:v>
                      </c:pt>
                      <c:pt idx="9">
                        <c:v>91678</c:v>
                      </c:pt>
                      <c:pt idx="10">
                        <c:v>79863</c:v>
                      </c:pt>
                      <c:pt idx="11">
                        <c:v>74103</c:v>
                      </c:pt>
                    </c:numCache>
                  </c:numRef>
                </c:val>
                <c:extLst>
                  <c:ext xmlns:c16="http://schemas.microsoft.com/office/drawing/2014/chart" uri="{C3380CC4-5D6E-409C-BE32-E72D297353CC}">
                    <c16:uniqueId val="{00000004-72B3-4DDE-A430-FDAF4E1F9D3F}"/>
                  </c:ext>
                </c:extLst>
              </c15:ser>
            </c15:filteredBarSeries>
          </c:ext>
        </c:extLst>
      </c:barChart>
      <c:lineChart>
        <c:grouping val="standard"/>
        <c:varyColors val="0"/>
        <c:ser>
          <c:idx val="1"/>
          <c:order val="1"/>
          <c:tx>
            <c:strRef>
              <c:f>'R01.3 Tiempo despacho rec'!$A$100</c:f>
              <c:strCache>
                <c:ptCount val="1"/>
                <c:pt idx="0">
                  <c:v>2021</c:v>
                </c:pt>
              </c:strCache>
            </c:strRef>
          </c:tx>
          <c:spPr>
            <a:ln w="25400" cap="rnd" cmpd="sng" algn="ctr">
              <a:solidFill>
                <a:srgbClr val="9F224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rec'!$E$100:$E$111</c:f>
              <c:numCache>
                <c:formatCode>0.00</c:formatCode>
                <c:ptCount val="12"/>
                <c:pt idx="0">
                  <c:v>206.39181236854964</c:v>
                </c:pt>
                <c:pt idx="1">
                  <c:v>231.33754956926023</c:v>
                </c:pt>
                <c:pt idx="2">
                  <c:v>212.77510880637095</c:v>
                </c:pt>
                <c:pt idx="3">
                  <c:v>220.55829115205506</c:v>
                </c:pt>
                <c:pt idx="4">
                  <c:v>210.70979891740589</c:v>
                </c:pt>
                <c:pt idx="5">
                  <c:v>199.77807272171722</c:v>
                </c:pt>
                <c:pt idx="6">
                  <c:v>195.65005970034281</c:v>
                </c:pt>
                <c:pt idx="7">
                  <c:v>198.79901475843411</c:v>
                </c:pt>
                <c:pt idx="8">
                  <c:v>177.56769749438109</c:v>
                </c:pt>
                <c:pt idx="9">
                  <c:v>167.6546514225372</c:v>
                </c:pt>
                <c:pt idx="10">
                  <c:v>173.7778481400527</c:v>
                </c:pt>
                <c:pt idx="11">
                  <c:v>221.5581409921671</c:v>
                </c:pt>
              </c:numCache>
            </c:numRef>
          </c:val>
          <c:smooth val="0"/>
          <c:extLst>
            <c:ext xmlns:c16="http://schemas.microsoft.com/office/drawing/2014/chart" uri="{C3380CC4-5D6E-409C-BE32-E72D297353CC}">
              <c16:uniqueId val="{00000001-72B3-4DDE-A430-FDAF4E1F9D3F}"/>
            </c:ext>
          </c:extLst>
        </c:ser>
        <c:ser>
          <c:idx val="2"/>
          <c:order val="2"/>
          <c:tx>
            <c:strRef>
              <c:f>'R01.3 Tiempo despacho rec'!$A$112</c:f>
              <c:strCache>
                <c:ptCount val="1"/>
                <c:pt idx="0">
                  <c:v>2022</c:v>
                </c:pt>
              </c:strCache>
            </c:strRef>
          </c:tx>
          <c:spPr>
            <a:ln w="25400" cap="rnd" cmpd="sng" algn="ctr">
              <a:solidFill>
                <a:srgbClr val="235B4E"/>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rec'!$E$112:$E$123</c:f>
              <c:numCache>
                <c:formatCode>0.00</c:formatCode>
                <c:ptCount val="12"/>
                <c:pt idx="0">
                  <c:v>145.63000184825802</c:v>
                </c:pt>
                <c:pt idx="1">
                  <c:v>162.64255558682802</c:v>
                </c:pt>
                <c:pt idx="2">
                  <c:v>153.5009878137042</c:v>
                </c:pt>
                <c:pt idx="3">
                  <c:v>161.21058119408588</c:v>
                </c:pt>
                <c:pt idx="4">
                  <c:v>167.41804771927343</c:v>
                </c:pt>
                <c:pt idx="5">
                  <c:v>165.15728854455315</c:v>
                </c:pt>
                <c:pt idx="6">
                  <c:v>168.67005964862278</c:v>
                </c:pt>
                <c:pt idx="7">
                  <c:v>157.81291547958216</c:v>
                </c:pt>
                <c:pt idx="8">
                  <c:v>175.63248692758674</c:v>
                </c:pt>
                <c:pt idx="9">
                  <c:v>171.49037534158495</c:v>
                </c:pt>
                <c:pt idx="10">
                  <c:v>159.25922094373482</c:v>
                </c:pt>
                <c:pt idx="11">
                  <c:v>165.24205249688023</c:v>
                </c:pt>
              </c:numCache>
            </c:numRef>
          </c:val>
          <c:smooth val="0"/>
          <c:extLst>
            <c:ext xmlns:c16="http://schemas.microsoft.com/office/drawing/2014/chart" uri="{C3380CC4-5D6E-409C-BE32-E72D297353CC}">
              <c16:uniqueId val="{00000002-72B3-4DDE-A430-FDAF4E1F9D3F}"/>
            </c:ext>
          </c:extLst>
        </c:ser>
        <c:ser>
          <c:idx val="6"/>
          <c:order val="6"/>
          <c:tx>
            <c:strRef>
              <c:f>'R01.3 Tiempo despacho rec'!$A$124</c:f>
              <c:strCache>
                <c:ptCount val="1"/>
                <c:pt idx="0">
                  <c:v>2023</c:v>
                </c:pt>
              </c:strCache>
            </c:strRef>
          </c:tx>
          <c:spPr>
            <a:ln w="25400" cap="rnd" cmpd="sng" algn="ctr">
              <a:solidFill>
                <a:srgbClr val="C9A977"/>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rec'!$E$124:$E$135</c:f>
              <c:numCache>
                <c:formatCode>0.00</c:formatCode>
                <c:ptCount val="12"/>
                <c:pt idx="0">
                  <c:v>159.18108604631291</c:v>
                </c:pt>
                <c:pt idx="1">
                  <c:v>196.4901179909759</c:v>
                </c:pt>
                <c:pt idx="2">
                  <c:v>172.81499351865187</c:v>
                </c:pt>
                <c:pt idx="3">
                  <c:v>178.50592417061611</c:v>
                </c:pt>
                <c:pt idx="4">
                  <c:v>172.30669479657348</c:v>
                </c:pt>
                <c:pt idx="5">
                  <c:v>173.42828768745787</c:v>
                </c:pt>
                <c:pt idx="6">
                  <c:v>184.46638395415474</c:v>
                </c:pt>
                <c:pt idx="7">
                  <c:v>177.19830946847588</c:v>
                </c:pt>
                <c:pt idx="8">
                  <c:v>189.05765647714011</c:v>
                </c:pt>
                <c:pt idx="9">
                  <c:v>208.41701958445174</c:v>
                </c:pt>
                <c:pt idx="10">
                  <c:v>191.79588821863842</c:v>
                </c:pt>
                <c:pt idx="11">
                  <c:v>183.60941050661677</c:v>
                </c:pt>
              </c:numCache>
            </c:numRef>
          </c:val>
          <c:smooth val="0"/>
          <c:extLst>
            <c:ext xmlns:c16="http://schemas.microsoft.com/office/drawing/2014/chart" uri="{C3380CC4-5D6E-409C-BE32-E72D297353CC}">
              <c16:uniqueId val="{00000001-55E4-4871-8A29-98D3925E70E6}"/>
            </c:ext>
          </c:extLst>
        </c:ser>
        <c:ser>
          <c:idx val="8"/>
          <c:order val="8"/>
          <c:tx>
            <c:strRef>
              <c:f>'R01.3 Tiempo despacho rec'!$A$136</c:f>
              <c:strCache>
                <c:ptCount val="1"/>
                <c:pt idx="0">
                  <c:v>2024</c:v>
                </c:pt>
              </c:strCache>
            </c:strRef>
          </c:tx>
          <c:spPr>
            <a:ln w="25400" cap="rnd" cmpd="sng" algn="ctr">
              <a:solidFill>
                <a:srgbClr val="6F727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rec'!$E$136:$E$144</c:f>
              <c:numCache>
                <c:formatCode>0.00</c:formatCode>
                <c:ptCount val="9"/>
                <c:pt idx="0">
                  <c:v>172.83956094309755</c:v>
                </c:pt>
                <c:pt idx="1">
                  <c:v>189.96880451939853</c:v>
                </c:pt>
                <c:pt idx="2">
                  <c:v>184.99090928045703</c:v>
                </c:pt>
                <c:pt idx="3">
                  <c:v>231.10692544035419</c:v>
                </c:pt>
                <c:pt idx="4">
                  <c:v>246.54126008451786</c:v>
                </c:pt>
                <c:pt idx="5">
                  <c:v>188.55565613073685</c:v>
                </c:pt>
                <c:pt idx="6">
                  <c:v>172.80767381076842</c:v>
                </c:pt>
                <c:pt idx="7">
                  <c:v>172.40875010299087</c:v>
                </c:pt>
                <c:pt idx="8">
                  <c:v>187.92767193308549</c:v>
                </c:pt>
              </c:numCache>
            </c:numRef>
          </c:val>
          <c:smooth val="0"/>
          <c:extLst>
            <c:ext xmlns:c16="http://schemas.microsoft.com/office/drawing/2014/chart" uri="{C3380CC4-5D6E-409C-BE32-E72D297353CC}">
              <c16:uniqueId val="{00000001-AF1A-4BB0-A7F5-89E3CE369AA7}"/>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'R01.3 Tiempo despacho rec'!$A$76</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'R01.3 Tiempo despacho rec'!$B$124:$B$135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'R01.3 Tiempo despacho rec'!$E$76:$E$87</c15:sqref>
                        </c15:formulaRef>
                      </c:ext>
                    </c:extLst>
                    <c:numCache>
                      <c:formatCode>0.00</c:formatCode>
                      <c:ptCount val="12"/>
                      <c:pt idx="0">
                        <c:v>130.3278968071306</c:v>
                      </c:pt>
                      <c:pt idx="1">
                        <c:v>129.71157337702596</c:v>
                      </c:pt>
                      <c:pt idx="2">
                        <c:v>128.90996090568495</c:v>
                      </c:pt>
                      <c:pt idx="3">
                        <c:v>164.41121392646124</c:v>
                      </c:pt>
                      <c:pt idx="4">
                        <c:v>166.21425621256969</c:v>
                      </c:pt>
                      <c:pt idx="5">
                        <c:v>137.23630198336534</c:v>
                      </c:pt>
                      <c:pt idx="6">
                        <c:v>127.26983490854846</c:v>
                      </c:pt>
                      <c:pt idx="7">
                        <c:v>121.46675683047688</c:v>
                      </c:pt>
                      <c:pt idx="8">
                        <c:v>134.2488281531694</c:v>
                      </c:pt>
                      <c:pt idx="9">
                        <c:v>181.70967953053076</c:v>
                      </c:pt>
                      <c:pt idx="10">
                        <c:v>158.91482914491067</c:v>
                      </c:pt>
                      <c:pt idx="11">
                        <c:v>170.02518116675438</c:v>
                      </c:pt>
                    </c:numCache>
                  </c:numRef>
                </c:val>
                <c:smooth val="0"/>
                <c:extLst>
                  <c:ext xmlns:c16="http://schemas.microsoft.com/office/drawing/2014/chart" uri="{C3380CC4-5D6E-409C-BE32-E72D297353CC}">
                    <c16:uniqueId val="{00000000-72B3-4DDE-A430-FDAF4E1F9D3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5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50"/>
      </c:valAx>
      <c:valAx>
        <c:axId val="977104880"/>
        <c:scaling>
          <c:orientation val="minMax"/>
          <c:max val="250000"/>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96062816"/>
        <c:crosses val="max"/>
        <c:crossBetween val="between"/>
        <c:majorUnit val="5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4586774159652546"/>
          <c:y val="0.89927303523035229"/>
          <c:w val="0.64813144607658235"/>
          <c:h val="9.64247967479674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'R02.1 Recaudación'!$A$32</c:f>
              <c:strCache>
                <c:ptCount val="1"/>
                <c:pt idx="0">
                  <c:v>2021</c:v>
                </c:pt>
              </c:strCache>
            </c:strRef>
          </c:tx>
          <c:spPr>
            <a:solidFill>
              <a:srgbClr val="9F2241"/>
            </a:solidFill>
            <a:ln>
              <a:solidFill>
                <a:srgbClr val="9F2241"/>
              </a:solidFill>
            </a:ln>
            <a:effectLst/>
          </c:spPr>
          <c:invertIfNegative val="0"/>
          <c:cat>
            <c:strRef>
              <c:f>'R02.1 Recaudación'!$B$32:$B$35</c:f>
              <c:strCache>
                <c:ptCount val="4"/>
                <c:pt idx="0">
                  <c:v>Trimestre 1</c:v>
                </c:pt>
                <c:pt idx="1">
                  <c:v>Trimestre 2</c:v>
                </c:pt>
                <c:pt idx="2">
                  <c:v>Trimestre 3</c:v>
                </c:pt>
                <c:pt idx="3">
                  <c:v>Trimestre 4</c:v>
                </c:pt>
              </c:strCache>
            </c:strRef>
          </c:cat>
          <c:val>
            <c:numRef>
              <c:f>'R02.1 Recaudación'!$E$32:$E$35</c:f>
              <c:numCache>
                <c:formatCode>0.0</c:formatCode>
                <c:ptCount val="4"/>
                <c:pt idx="0">
                  <c:v>-1.5470389496901937</c:v>
                </c:pt>
                <c:pt idx="1">
                  <c:v>32.550107140809374</c:v>
                </c:pt>
                <c:pt idx="2">
                  <c:v>23.135929782267151</c:v>
                </c:pt>
                <c:pt idx="3">
                  <c:v>12.763838322409216</c:v>
                </c:pt>
              </c:numCache>
            </c:numRef>
          </c:val>
          <c:extLst>
            <c:ext xmlns:c16="http://schemas.microsoft.com/office/drawing/2014/chart" uri="{C3380CC4-5D6E-409C-BE32-E72D297353CC}">
              <c16:uniqueId val="{00000000-94C2-47A1-8239-D3710352E01D}"/>
            </c:ext>
          </c:extLst>
        </c:ser>
        <c:ser>
          <c:idx val="1"/>
          <c:order val="1"/>
          <c:tx>
            <c:strRef>
              <c:f>'R02.1 Recaudación'!$A$36</c:f>
              <c:strCache>
                <c:ptCount val="1"/>
                <c:pt idx="0">
                  <c:v>2022</c:v>
                </c:pt>
              </c:strCache>
            </c:strRef>
          </c:tx>
          <c:spPr>
            <a:solidFill>
              <a:srgbClr val="235B4E"/>
            </a:solidFill>
            <a:ln>
              <a:solidFill>
                <a:srgbClr val="235B4E"/>
              </a:solidFill>
            </a:ln>
            <a:effectLst/>
          </c:spPr>
          <c:invertIfNegative val="0"/>
          <c:val>
            <c:numRef>
              <c:f>'R02.1 Recaudación'!$E$36:$E$39</c:f>
              <c:numCache>
                <c:formatCode>0.0</c:formatCode>
                <c:ptCount val="4"/>
                <c:pt idx="0">
                  <c:v>8.880144676280711</c:v>
                </c:pt>
                <c:pt idx="1">
                  <c:v>12.157989890097088</c:v>
                </c:pt>
                <c:pt idx="2">
                  <c:v>13.299258246015121</c:v>
                </c:pt>
                <c:pt idx="3">
                  <c:v>1.0628157432807317</c:v>
                </c:pt>
              </c:numCache>
            </c:numRef>
          </c:val>
          <c:extLst>
            <c:ext xmlns:c16="http://schemas.microsoft.com/office/drawing/2014/chart" uri="{C3380CC4-5D6E-409C-BE32-E72D297353CC}">
              <c16:uniqueId val="{00000003-94C2-47A1-8239-D3710352E01D}"/>
            </c:ext>
          </c:extLst>
        </c:ser>
        <c:ser>
          <c:idx val="2"/>
          <c:order val="2"/>
          <c:tx>
            <c:strRef>
              <c:f>'R02.1 Recaudación'!$A$40</c:f>
              <c:strCache>
                <c:ptCount val="1"/>
                <c:pt idx="0">
                  <c:v>2023</c:v>
                </c:pt>
              </c:strCache>
            </c:strRef>
          </c:tx>
          <c:spPr>
            <a:solidFill>
              <a:srgbClr val="C9A977"/>
            </a:solidFill>
            <a:ln>
              <a:solidFill>
                <a:srgbClr val="C9A977"/>
              </a:solidFill>
            </a:ln>
            <a:effectLst/>
          </c:spPr>
          <c:invertIfNegative val="0"/>
          <c:val>
            <c:numRef>
              <c:f>'R02.1 Recaudación'!$E$40:$E$43</c:f>
              <c:numCache>
                <c:formatCode>0.0</c:formatCode>
                <c:ptCount val="4"/>
                <c:pt idx="0">
                  <c:v>10.931287181027493</c:v>
                </c:pt>
                <c:pt idx="1">
                  <c:v>4.7656429124679489</c:v>
                </c:pt>
                <c:pt idx="2">
                  <c:v>-2.9264382258909372</c:v>
                </c:pt>
                <c:pt idx="3">
                  <c:v>1.5694727024234911</c:v>
                </c:pt>
              </c:numCache>
            </c:numRef>
          </c:val>
          <c:extLst>
            <c:ext xmlns:c16="http://schemas.microsoft.com/office/drawing/2014/chart" uri="{C3380CC4-5D6E-409C-BE32-E72D297353CC}">
              <c16:uniqueId val="{00000004-94C2-47A1-8239-D3710352E01D}"/>
            </c:ext>
          </c:extLst>
        </c:ser>
        <c:ser>
          <c:idx val="3"/>
          <c:order val="3"/>
          <c:tx>
            <c:strRef>
              <c:f>'R02.1 Recaudación'!$A$45</c:f>
              <c:strCache>
                <c:ptCount val="1"/>
                <c:pt idx="0">
                  <c:v>2024</c:v>
                </c:pt>
              </c:strCache>
            </c:strRef>
          </c:tx>
          <c:spPr>
            <a:solidFill>
              <a:srgbClr val="6F7271"/>
            </a:solidFill>
            <a:ln>
              <a:solidFill>
                <a:srgbClr val="6F7271"/>
              </a:solidFill>
            </a:ln>
            <a:effectLst/>
          </c:spPr>
          <c:invertIfNegative val="0"/>
          <c:dPt>
            <c:idx val="0"/>
            <c:invertIfNegative val="0"/>
            <c:bubble3D val="0"/>
            <c:spPr>
              <a:solidFill>
                <a:srgbClr val="6F7271"/>
              </a:solidFill>
              <a:ln>
                <a:solidFill>
                  <a:srgbClr val="6F7271"/>
                </a:solidFill>
              </a:ln>
              <a:effectLst/>
            </c:spPr>
            <c:extLst>
              <c:ext xmlns:c16="http://schemas.microsoft.com/office/drawing/2014/chart" uri="{C3380CC4-5D6E-409C-BE32-E72D297353CC}">
                <c16:uniqueId val="{00000006-94C2-47A1-8239-D3710352E01D}"/>
              </c:ext>
            </c:extLst>
          </c:dPt>
          <c:val>
            <c:numRef>
              <c:f>'R02.1 Recaudación'!$E$44:$E$46</c:f>
              <c:numCache>
                <c:formatCode>0.0</c:formatCode>
                <c:ptCount val="3"/>
                <c:pt idx="0">
                  <c:v>-6.7087178709112187</c:v>
                </c:pt>
                <c:pt idx="1">
                  <c:v>-1.6043574945435179</c:v>
                </c:pt>
                <c:pt idx="2">
                  <c:v>10.442610346399572</c:v>
                </c:pt>
              </c:numCache>
            </c:numRef>
          </c:val>
          <c:extLst>
            <c:ext xmlns:c16="http://schemas.microsoft.com/office/drawing/2014/chart" uri="{C3380CC4-5D6E-409C-BE32-E72D297353CC}">
              <c16:uniqueId val="{00000005-94C2-47A1-8239-D3710352E01D}"/>
            </c:ext>
          </c:extLst>
        </c:ser>
        <c:dLbls>
          <c:showLegendKey val="0"/>
          <c:showVal val="0"/>
          <c:showCatName val="0"/>
          <c:showSerName val="0"/>
          <c:showPercent val="0"/>
          <c:showBubbleSize val="0"/>
        </c:dLbls>
        <c:gapWidth val="150"/>
        <c:axId val="1396297344"/>
        <c:axId val="1396315664"/>
      </c:barChart>
      <c:catAx>
        <c:axId val="1396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315664"/>
        <c:crosses val="autoZero"/>
        <c:auto val="1"/>
        <c:lblAlgn val="ctr"/>
        <c:lblOffset val="100"/>
        <c:noMultiLvlLbl val="0"/>
      </c:catAx>
      <c:valAx>
        <c:axId val="139631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a:t>
                </a:r>
                <a:r>
                  <a:rPr lang="es-MX" baseline="0"/>
                  <a:t> % nominal</a:t>
                </a:r>
              </a:p>
              <a:p>
                <a:pPr>
                  <a:defRPr/>
                </a:pPr>
                <a:endParaRPr lang="es-MX"/>
              </a:p>
            </c:rich>
          </c:tx>
          <c:layout>
            <c:manualLayout>
              <c:xMode val="edge"/>
              <c:yMode val="edge"/>
              <c:x val="2.3275865228871196E-2"/>
              <c:y val="0.28226784344226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297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0">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50505050505"/>
          <c:y val="3.4094850948509482E-2"/>
          <c:w val="0.86782222222222227"/>
          <c:h val="0.75758448966826886"/>
        </c:manualLayout>
      </c:layout>
      <c:lineChart>
        <c:grouping val="standard"/>
        <c:varyColors val="0"/>
        <c:ser>
          <c:idx val="1"/>
          <c:order val="1"/>
          <c:tx>
            <c:strRef>
              <c:f>'R02.2 Costo Recaudación'!$A$4</c:f>
              <c:strCache>
                <c:ptCount val="1"/>
                <c:pt idx="0">
                  <c:v>2020</c:v>
                </c:pt>
              </c:strCache>
              <c:extLst xmlns:c15="http://schemas.microsoft.com/office/drawing/2012/chart"/>
            </c:strRef>
          </c:tx>
          <c:spPr>
            <a:ln w="25400" cap="rnd" cmpd="sng" algn="ctr">
              <a:solidFill>
                <a:schemeClr val="accent2">
                  <a:lumMod val="60000"/>
                  <a:lumOff val="40000"/>
                </a:schemeClr>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extLst xmlns:c15="http://schemas.microsoft.com/office/drawing/2012/chart"/>
            </c:strRef>
          </c:cat>
          <c:val>
            <c:numRef>
              <c:f>'R02.2 Costo Recaudación'!$E$4:$E$7</c:f>
              <c:numCache>
                <c:formatCode>0.00</c:formatCode>
                <c:ptCount val="4"/>
                <c:pt idx="0">
                  <c:v>0.28111269143124767</c:v>
                </c:pt>
                <c:pt idx="1">
                  <c:v>0.29032308224815828</c:v>
                </c:pt>
                <c:pt idx="2">
                  <c:v>0.26445462870316222</c:v>
                </c:pt>
                <c:pt idx="3">
                  <c:v>0.39964319584322638</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9-D5A6-4413-B516-CE7E3F3385F8}"/>
            </c:ext>
          </c:extLst>
        </c:ser>
        <c:ser>
          <c:idx val="2"/>
          <c:order val="2"/>
          <c:tx>
            <c:strRef>
              <c:f>'R02.2 Costo Recaudación'!$A$8</c:f>
              <c:strCache>
                <c:ptCount val="1"/>
                <c:pt idx="0">
                  <c:v>2021</c:v>
                </c:pt>
              </c:strCache>
            </c:strRef>
          </c:tx>
          <c:spPr>
            <a:ln w="25400" cap="rnd" cmpd="sng" algn="ctr">
              <a:solidFill>
                <a:srgbClr val="9F2241"/>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Recaudación'!$E$8:$E$11</c:f>
              <c:numCache>
                <c:formatCode>0.00</c:formatCode>
                <c:ptCount val="4"/>
                <c:pt idx="0">
                  <c:v>0.21867221283594063</c:v>
                </c:pt>
                <c:pt idx="1">
                  <c:v>0.2386243655866824</c:v>
                </c:pt>
                <c:pt idx="2">
                  <c:v>0.32904680274615544</c:v>
                </c:pt>
                <c:pt idx="3">
                  <c:v>0.38918276660937545</c:v>
                </c:pt>
              </c:numCache>
            </c:numRef>
          </c:val>
          <c:smooth val="0"/>
          <c:extLst>
            <c:ext xmlns:c16="http://schemas.microsoft.com/office/drawing/2014/chart" uri="{C3380CC4-5D6E-409C-BE32-E72D297353CC}">
              <c16:uniqueId val="{0000000B-D5A6-4413-B516-CE7E3F3385F8}"/>
            </c:ext>
          </c:extLst>
        </c:ser>
        <c:ser>
          <c:idx val="3"/>
          <c:order val="3"/>
          <c:tx>
            <c:strRef>
              <c:f>'R02.2 Costo Recaudación'!$A$12</c:f>
              <c:strCache>
                <c:ptCount val="1"/>
                <c:pt idx="0">
                  <c:v>2022</c:v>
                </c:pt>
              </c:strCache>
            </c:strRef>
          </c:tx>
          <c:spPr>
            <a:ln w="25400" cap="rnd" cmpd="sng" algn="ctr">
              <a:solidFill>
                <a:srgbClr val="235B4E"/>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Recaudación'!$E$12:$E$15</c:f>
              <c:numCache>
                <c:formatCode>0.00</c:formatCode>
                <c:ptCount val="4"/>
                <c:pt idx="0">
                  <c:v>0.1983765909278134</c:v>
                </c:pt>
                <c:pt idx="1">
                  <c:v>0.20312974548879814</c:v>
                </c:pt>
                <c:pt idx="2">
                  <c:v>0.20407310879830221</c:v>
                </c:pt>
                <c:pt idx="3">
                  <c:v>0.34539631322615699</c:v>
                </c:pt>
              </c:numCache>
            </c:numRef>
          </c:val>
          <c:smooth val="0"/>
          <c:extLst>
            <c:ext xmlns:c16="http://schemas.microsoft.com/office/drawing/2014/chart" uri="{C3380CC4-5D6E-409C-BE32-E72D297353CC}">
              <c16:uniqueId val="{00000000-DBAE-42EB-B90F-590A0687B623}"/>
            </c:ext>
          </c:extLst>
        </c:ser>
        <c:ser>
          <c:idx val="4"/>
          <c:order val="4"/>
          <c:tx>
            <c:strRef>
              <c:f>'R02.2 Costo Recaudación'!$A$16</c:f>
              <c:strCache>
                <c:ptCount val="1"/>
                <c:pt idx="0">
                  <c:v>2023</c:v>
                </c:pt>
              </c:strCache>
            </c:strRef>
          </c:tx>
          <c:spPr>
            <a:ln w="25400" cap="rnd" cmpd="sng" algn="ctr">
              <a:solidFill>
                <a:srgbClr val="C9A977"/>
              </a:solidFill>
              <a:prstDash val="solid"/>
              <a:round/>
            </a:ln>
            <a:effectLst/>
          </c:spPr>
          <c:marker>
            <c:symbol val="none"/>
          </c:marker>
          <c:dPt>
            <c:idx val="0"/>
            <c:bubble3D val="0"/>
            <c:extLst>
              <c:ext xmlns:c16="http://schemas.microsoft.com/office/drawing/2014/chart" uri="{C3380CC4-5D6E-409C-BE32-E72D297353CC}">
                <c16:uniqueId val="{00000001-5FDF-4688-BEBC-A4F32F4DBED0}"/>
              </c:ext>
            </c:extLst>
          </c:dPt>
          <c:cat>
            <c:strRef>
              <c:f>'R02.2 Costo Recaudación'!$B$16:$B$19</c:f>
              <c:strCache>
                <c:ptCount val="4"/>
                <c:pt idx="0">
                  <c:v>Trimestre 1</c:v>
                </c:pt>
                <c:pt idx="1">
                  <c:v>Trimestre 2</c:v>
                </c:pt>
                <c:pt idx="2">
                  <c:v>Trimestre 3</c:v>
                </c:pt>
                <c:pt idx="3">
                  <c:v>Trimestre 4</c:v>
                </c:pt>
              </c:strCache>
            </c:strRef>
          </c:cat>
          <c:val>
            <c:numRef>
              <c:f>'R02.2 Costo Recaudación'!$E$16:$E$19</c:f>
              <c:numCache>
                <c:formatCode>0.00</c:formatCode>
                <c:ptCount val="4"/>
                <c:pt idx="0">
                  <c:v>0.2410481854747713</c:v>
                </c:pt>
                <c:pt idx="1">
                  <c:v>0.24194599215003254</c:v>
                </c:pt>
                <c:pt idx="2">
                  <c:v>0.25842085364611905</c:v>
                </c:pt>
                <c:pt idx="3">
                  <c:v>0.42043634555184095</c:v>
                </c:pt>
              </c:numCache>
            </c:numRef>
          </c:val>
          <c:smooth val="0"/>
          <c:extLst>
            <c:ext xmlns:c16="http://schemas.microsoft.com/office/drawing/2014/chart" uri="{C3380CC4-5D6E-409C-BE32-E72D297353CC}">
              <c16:uniqueId val="{00000000-5FDF-4688-BEBC-A4F32F4DBED0}"/>
            </c:ext>
          </c:extLst>
        </c:ser>
        <c:ser>
          <c:idx val="5"/>
          <c:order val="5"/>
          <c:tx>
            <c:strRef>
              <c:f>'R02.2 Costo Recaudación'!$A$20</c:f>
              <c:strCache>
                <c:ptCount val="1"/>
                <c:pt idx="0">
                  <c:v>2024</c:v>
                </c:pt>
              </c:strCache>
            </c:strRef>
          </c:tx>
          <c:spPr>
            <a:ln w="28575" cap="rnd" cmpd="sng" algn="ctr">
              <a:solidFill>
                <a:srgbClr val="6F7271"/>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Recaudación'!$E$20:$E$22</c:f>
              <c:numCache>
                <c:formatCode>0.00</c:formatCode>
                <c:ptCount val="3"/>
                <c:pt idx="0">
                  <c:v>0.28479716477136069</c:v>
                </c:pt>
                <c:pt idx="1">
                  <c:v>0.28792241487814269</c:v>
                </c:pt>
                <c:pt idx="2">
                  <c:v>0.31095985195539122</c:v>
                </c:pt>
              </c:numCache>
            </c:numRef>
          </c:val>
          <c:smooth val="0"/>
          <c:extLst>
            <c:ext xmlns:c16="http://schemas.microsoft.com/office/drawing/2014/chart" uri="{C3380CC4-5D6E-409C-BE32-E72D297353CC}">
              <c16:uniqueId val="{00000001-9A4A-4D41-B5ED-51CFE7049051}"/>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'R02.2 Costo Recaudación'!#REF!</c15:sqref>
                        </c15:formulaRef>
                      </c:ext>
                    </c:extLst>
                    <c:strCache>
                      <c:ptCount val="1"/>
                      <c:pt idx="0">
                        <c:v>#¡REF!</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'R02.2 Costo Recaudación'!$B$16:$B$19</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'R02.2 Costo Recaudación'!#REF!</c15:sqref>
                        </c15:formulaRef>
                      </c:ext>
                    </c:extLst>
                    <c:numCache>
                      <c:formatCode>General</c:formatCode>
                      <c:ptCount val="1"/>
                      <c:pt idx="0">
                        <c:v>1</c:v>
                      </c:pt>
                    </c:numCache>
                  </c:numRef>
                </c:val>
                <c:smooth val="0"/>
                <c:extLst>
                  <c:ext xmlns:c16="http://schemas.microsoft.com/office/drawing/2014/chart" uri="{C3380CC4-5D6E-409C-BE32-E72D297353CC}">
                    <c16:uniqueId val="{00000007-D5A6-4413-B516-CE7E3F3385F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2"/>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Pesos</a:t>
                </a:r>
              </a:p>
            </c:rich>
          </c:tx>
          <c:layout>
            <c:manualLayout>
              <c:xMode val="edge"/>
              <c:yMode val="edge"/>
              <c:x val="1.1195286195286195E-4"/>
              <c:y val="0.3225098238482385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a:effectLst/>
      </c:spPr>
    </c:plotArea>
    <c:legend>
      <c:legendPos val="r"/>
      <c:layout>
        <c:manualLayout>
          <c:xMode val="edge"/>
          <c:yMode val="edge"/>
          <c:x val="0.18268945525122812"/>
          <c:y val="0.90357554200542001"/>
          <c:w val="0.65746043771043772"/>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64465293636"/>
          <c:y val="4.269918699186992E-2"/>
          <c:w val="0.87179374111336105"/>
          <c:h val="0.74796375338753385"/>
        </c:manualLayout>
      </c:layout>
      <c:lineChart>
        <c:grouping val="standard"/>
        <c:varyColors val="0"/>
        <c:ser>
          <c:idx val="1"/>
          <c:order val="1"/>
          <c:tx>
            <c:strRef>
              <c:f>'P01.1 Tiempo Reconocimiento'!$A$100</c:f>
              <c:strCache>
                <c:ptCount val="1"/>
                <c:pt idx="0">
                  <c:v>2021</c:v>
                </c:pt>
              </c:strCache>
            </c:strRef>
          </c:tx>
          <c:spPr>
            <a:ln w="25400" cap="rnd">
              <a:solidFill>
                <a:srgbClr val="9F224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Reconocimiento'!$E$100:$E$111</c:f>
              <c:numCache>
                <c:formatCode>0.00</c:formatCode>
                <c:ptCount val="12"/>
                <c:pt idx="0">
                  <c:v>3.6780889384658537</c:v>
                </c:pt>
                <c:pt idx="1">
                  <c:v>3.9631769369662906</c:v>
                </c:pt>
                <c:pt idx="2">
                  <c:v>3.9342299778803778</c:v>
                </c:pt>
                <c:pt idx="3">
                  <c:v>4.2764170702578816</c:v>
                </c:pt>
                <c:pt idx="4">
                  <c:v>4.9342203649432559</c:v>
                </c:pt>
                <c:pt idx="5">
                  <c:v>4.1698324908830724</c:v>
                </c:pt>
                <c:pt idx="6">
                  <c:v>4.1724330943581069</c:v>
                </c:pt>
                <c:pt idx="7">
                  <c:v>4.0099909850819584</c:v>
                </c:pt>
                <c:pt idx="8">
                  <c:v>3.5408478349766002</c:v>
                </c:pt>
                <c:pt idx="9">
                  <c:v>3.3309341178631633</c:v>
                </c:pt>
                <c:pt idx="10">
                  <c:v>3.2434235276455574</c:v>
                </c:pt>
                <c:pt idx="11">
                  <c:v>3.6558892059390069</c:v>
                </c:pt>
              </c:numCache>
            </c:numRef>
          </c:val>
          <c:smooth val="0"/>
          <c:extLst>
            <c:ext xmlns:c16="http://schemas.microsoft.com/office/drawing/2014/chart" uri="{C3380CC4-5D6E-409C-BE32-E72D297353CC}">
              <c16:uniqueId val="{00000001-AF8C-4898-8DBE-04ACAC9E3ABD}"/>
            </c:ext>
          </c:extLst>
        </c:ser>
        <c:ser>
          <c:idx val="2"/>
          <c:order val="2"/>
          <c:tx>
            <c:strRef>
              <c:f>'P01.1 Tiempo Reconocimiento'!$A$112</c:f>
              <c:strCache>
                <c:ptCount val="1"/>
                <c:pt idx="0">
                  <c:v>2022</c:v>
                </c:pt>
              </c:strCache>
            </c:strRef>
          </c:tx>
          <c:spPr>
            <a:ln w="25400" cap="rnd">
              <a:solidFill>
                <a:srgbClr val="235B4E"/>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Reconocimiento'!$E$112:$E$123</c:f>
              <c:numCache>
                <c:formatCode>0.00</c:formatCode>
                <c:ptCount val="12"/>
                <c:pt idx="0">
                  <c:v>2.9432194731363599</c:v>
                </c:pt>
                <c:pt idx="1">
                  <c:v>3.0973022203231579</c:v>
                </c:pt>
                <c:pt idx="2">
                  <c:v>3.3457808806923075</c:v>
                </c:pt>
                <c:pt idx="3">
                  <c:v>3.5966157985454239</c:v>
                </c:pt>
                <c:pt idx="4">
                  <c:v>3.1852819872693297</c:v>
                </c:pt>
                <c:pt idx="5">
                  <c:v>3.863090946157643</c:v>
                </c:pt>
                <c:pt idx="6">
                  <c:v>3.8522417300327061</c:v>
                </c:pt>
                <c:pt idx="7">
                  <c:v>3.7666401546394641</c:v>
                </c:pt>
                <c:pt idx="8">
                  <c:v>3.9576424870466322</c:v>
                </c:pt>
                <c:pt idx="9">
                  <c:v>3.7376815618591936</c:v>
                </c:pt>
                <c:pt idx="10">
                  <c:v>3.6232189775210326</c:v>
                </c:pt>
                <c:pt idx="11">
                  <c:v>3.6502874459774897</c:v>
                </c:pt>
              </c:numCache>
            </c:numRef>
          </c:val>
          <c:smooth val="0"/>
          <c:extLst>
            <c:ext xmlns:c16="http://schemas.microsoft.com/office/drawing/2014/chart" uri="{C3380CC4-5D6E-409C-BE32-E72D297353CC}">
              <c16:uniqueId val="{00000002-AF8C-4898-8DBE-04ACAC9E3ABD}"/>
            </c:ext>
          </c:extLst>
        </c:ser>
        <c:ser>
          <c:idx val="3"/>
          <c:order val="3"/>
          <c:tx>
            <c:strRef>
              <c:f>'P01.1 Tiempo Reconocimiento'!$A$124</c:f>
              <c:strCache>
                <c:ptCount val="1"/>
                <c:pt idx="0">
                  <c:v>2023</c:v>
                </c:pt>
              </c:strCache>
            </c:strRef>
          </c:tx>
          <c:spPr>
            <a:ln w="25400" cap="rnd">
              <a:solidFill>
                <a:srgbClr val="C9A977"/>
              </a:solidFill>
              <a:round/>
            </a:ln>
            <a:effectLst/>
          </c:spPr>
          <c:marker>
            <c:symbol val="none"/>
          </c:marker>
          <c:dPt>
            <c:idx val="0"/>
            <c:marker>
              <c:symbol val="none"/>
            </c:marker>
            <c:bubble3D val="0"/>
            <c:extLst>
              <c:ext xmlns:c16="http://schemas.microsoft.com/office/drawing/2014/chart" uri="{C3380CC4-5D6E-409C-BE32-E72D297353CC}">
                <c16:uniqueId val="{00000001-6D53-492A-B2C1-5A559F80FB15}"/>
              </c:ext>
            </c:extLst>
          </c:dPt>
          <c:dPt>
            <c:idx val="1"/>
            <c:marker>
              <c:symbol val="none"/>
            </c:marker>
            <c:bubble3D val="0"/>
            <c:extLst>
              <c:ext xmlns:c16="http://schemas.microsoft.com/office/drawing/2014/chart" uri="{C3380CC4-5D6E-409C-BE32-E72D297353CC}">
                <c16:uniqueId val="{00000002-02E1-4B1C-BEF9-5C9A8452E76C}"/>
              </c:ext>
            </c:extLst>
          </c:dPt>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Reconocimiento'!$E$124:$E$135</c:f>
              <c:numCache>
                <c:formatCode>0.00</c:formatCode>
                <c:ptCount val="12"/>
                <c:pt idx="0">
                  <c:v>3.7579759151025023</c:v>
                </c:pt>
                <c:pt idx="1">
                  <c:v>4.1432199952278692</c:v>
                </c:pt>
                <c:pt idx="2">
                  <c:v>3.7928871326253395</c:v>
                </c:pt>
                <c:pt idx="3">
                  <c:v>4.0894802074705856</c:v>
                </c:pt>
                <c:pt idx="4">
                  <c:v>4.0451804589517497</c:v>
                </c:pt>
                <c:pt idx="5">
                  <c:v>4.1199977633050455</c:v>
                </c:pt>
                <c:pt idx="6">
                  <c:v>4.1034307691001555</c:v>
                </c:pt>
                <c:pt idx="7">
                  <c:v>4.0474793250294434</c:v>
                </c:pt>
                <c:pt idx="8">
                  <c:v>4.750383203665498</c:v>
                </c:pt>
                <c:pt idx="9">
                  <c:v>5.2018268885523833</c:v>
                </c:pt>
                <c:pt idx="10">
                  <c:v>4.5324681161180616</c:v>
                </c:pt>
                <c:pt idx="11">
                  <c:v>4.3723586875096423</c:v>
                </c:pt>
              </c:numCache>
            </c:numRef>
          </c:val>
          <c:smooth val="0"/>
          <c:extLst>
            <c:ext xmlns:c16="http://schemas.microsoft.com/office/drawing/2014/chart" uri="{C3380CC4-5D6E-409C-BE32-E72D297353CC}">
              <c16:uniqueId val="{00000000-6D53-492A-B2C1-5A559F80FB15}"/>
            </c:ext>
          </c:extLst>
        </c:ser>
        <c:ser>
          <c:idx val="4"/>
          <c:order val="4"/>
          <c:tx>
            <c:strRef>
              <c:f>'P01.1 Tiempo Reconocimiento'!$A$136</c:f>
              <c:strCache>
                <c:ptCount val="1"/>
                <c:pt idx="0">
                  <c:v>2024</c:v>
                </c:pt>
              </c:strCache>
            </c:strRef>
          </c:tx>
          <c:spPr>
            <a:ln w="25400" cap="rnd">
              <a:solidFill>
                <a:srgbClr val="6F727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Reconocimiento'!$E$136:$E$144</c:f>
              <c:numCache>
                <c:formatCode>0.00</c:formatCode>
                <c:ptCount val="9"/>
                <c:pt idx="0">
                  <c:v>3.9623669895148153</c:v>
                </c:pt>
                <c:pt idx="1">
                  <c:v>4.3741409029809439</c:v>
                </c:pt>
                <c:pt idx="2">
                  <c:v>4.3428754827979636</c:v>
                </c:pt>
                <c:pt idx="3">
                  <c:v>4.5792659130166413</c:v>
                </c:pt>
                <c:pt idx="4">
                  <c:v>4.5149037816604274</c:v>
                </c:pt>
                <c:pt idx="5">
                  <c:v>4.7145834215884799</c:v>
                </c:pt>
                <c:pt idx="6">
                  <c:v>4.8633906434174694</c:v>
                </c:pt>
                <c:pt idx="7">
                  <c:v>4.8942422301324102</c:v>
                </c:pt>
                <c:pt idx="8">
                  <c:v>5.2875542639830657</c:v>
                </c:pt>
              </c:numCache>
            </c:numRef>
          </c:val>
          <c:smooth val="0"/>
          <c:extLst>
            <c:ext xmlns:c16="http://schemas.microsoft.com/office/drawing/2014/chart" uri="{C3380CC4-5D6E-409C-BE32-E72D297353CC}">
              <c16:uniqueId val="{00000002-47D7-45C5-9D97-A124D73E589E}"/>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'P01.1 Tiempo Reconocimiento'!$A$76</c15:sqref>
                        </c15:formulaRef>
                      </c:ext>
                    </c:extLst>
                    <c:strCache>
                      <c:ptCount val="1"/>
                      <c:pt idx="0">
                        <c:v>2019</c:v>
                      </c:pt>
                    </c:strCache>
                  </c:strRef>
                </c:tx>
                <c:spPr>
                  <a:ln w="28575" cap="rnd">
                    <a:solidFill>
                      <a:schemeClr val="accent1"/>
                    </a:solidFill>
                    <a:round/>
                  </a:ln>
                  <a:effectLst/>
                </c:spPr>
                <c:marker>
                  <c:symbol val="none"/>
                </c:marker>
                <c:cat>
                  <c:strRef>
                    <c:extLst>
                      <c:ext uri="{02D57815-91ED-43cb-92C2-25804820EDAC}">
                        <c15:formulaRef>
                          <c15:sqref>'P01.1 Tiempo Reconocimiento'!$B$124:$B$135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'P01.1 Tiempo Reconocimiento'!$E$76:$E$87</c15:sqref>
                        </c15:formulaRef>
                      </c:ext>
                    </c:extLst>
                    <c:numCache>
                      <c:formatCode>0.00</c:formatCode>
                      <c:ptCount val="12"/>
                      <c:pt idx="0">
                        <c:v>2.4301958627691529</c:v>
                      </c:pt>
                      <c:pt idx="1">
                        <c:v>2.7530671861023013</c:v>
                      </c:pt>
                      <c:pt idx="2">
                        <c:v>2.7779943090344053</c:v>
                      </c:pt>
                      <c:pt idx="3">
                        <c:v>3.2470368639060938</c:v>
                      </c:pt>
                      <c:pt idx="4">
                        <c:v>3.1787713757841365</c:v>
                      </c:pt>
                      <c:pt idx="5">
                        <c:v>3.1120558681087314</c:v>
                      </c:pt>
                      <c:pt idx="6">
                        <c:v>2.7829995632450868</c:v>
                      </c:pt>
                      <c:pt idx="7">
                        <c:v>2.5775730172278473</c:v>
                      </c:pt>
                      <c:pt idx="8">
                        <c:v>2.9339674646776546</c:v>
                      </c:pt>
                      <c:pt idx="9">
                        <c:v>3.2136262730535603</c:v>
                      </c:pt>
                      <c:pt idx="10">
                        <c:v>3.1495867405959554</c:v>
                      </c:pt>
                      <c:pt idx="11">
                        <c:v>2.9013904788194194</c:v>
                      </c:pt>
                    </c:numCache>
                  </c:numRef>
                </c:val>
                <c:smooth val="0"/>
                <c:extLst>
                  <c:ext xmlns:c16="http://schemas.microsoft.com/office/drawing/2014/chart" uri="{C3380CC4-5D6E-409C-BE32-E72D297353CC}">
                    <c16:uniqueId val="{00000000-AF8C-4898-8DBE-04ACAC9E3ABD}"/>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0931186868687"/>
          <c:y val="3.4094850948509482E-2"/>
          <c:w val="0.80673421717171723"/>
          <c:h val="0.84792987804878028"/>
        </c:manualLayout>
      </c:layout>
      <c:lineChart>
        <c:grouping val="standard"/>
        <c:varyColors val="0"/>
        <c:ser>
          <c:idx val="1"/>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6-2879-4B0D-83F6-E9E2AE0019C0}"/>
            </c:ext>
          </c:extLst>
        </c:ser>
        <c:ser>
          <c:idx val="0"/>
          <c:order val="1"/>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5-2879-4B0D-83F6-E9E2AE0019C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8428030303031"/>
          <c:y val="3.4094850948509482E-2"/>
          <c:w val="0.81074305555555559"/>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U03'!$G$3:$G$9</c:f>
              <c:numCache>
                <c:formatCode>0.00</c:formatCode>
                <c:ptCount val="7"/>
                <c:pt idx="0">
                  <c:v>7.6105675146771041</c:v>
                </c:pt>
                <c:pt idx="1">
                  <c:v>7.9080348499515969</c:v>
                </c:pt>
                <c:pt idx="2">
                  <c:v>7.8840436075322105</c:v>
                </c:pt>
                <c:pt idx="3">
                  <c:v>7.7352941176470589</c:v>
                </c:pt>
                <c:pt idx="4">
                  <c:v>8.0615835777126108</c:v>
                </c:pt>
                <c:pt idx="5">
                  <c:v>8.2402745995423334</c:v>
                </c:pt>
                <c:pt idx="6">
                  <c:v>8.2614314115308147</c:v>
                </c:pt>
              </c:numCache>
            </c:numRef>
          </c:val>
          <c:smooth val="0"/>
          <c:extLst>
            <c:ext xmlns:c16="http://schemas.microsoft.com/office/drawing/2014/chart" uri="{C3380CC4-5D6E-409C-BE32-E72D297353CC}">
              <c16:uniqueId val="{00000000-AD0C-4BE9-B646-88CC21C8F2F5}"/>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U03'!$J$23:$J$29</c:f>
              <c:numCache>
                <c:formatCode>0.0</c:formatCode>
                <c:ptCount val="7"/>
                <c:pt idx="1">
                  <c:v>110.60555555555557</c:v>
                </c:pt>
                <c:pt idx="2">
                  <c:v>33.980222222222217</c:v>
                </c:pt>
                <c:pt idx="3">
                  <c:v>369.52878571428573</c:v>
                </c:pt>
                <c:pt idx="4">
                  <c:v>9.0388888888888879</c:v>
                </c:pt>
                <c:pt idx="5">
                  <c:v>53.391599999999997</c:v>
                </c:pt>
                <c:pt idx="6">
                  <c:v>216.97917142857142</c:v>
                </c:pt>
              </c:numCache>
            </c:numRef>
          </c:val>
          <c:smooth val="0"/>
          <c:extLst>
            <c:ext xmlns:c16="http://schemas.microsoft.com/office/drawing/2014/chart" uri="{C3380CC4-5D6E-409C-BE32-E72D297353CC}">
              <c16:uniqueId val="{00000000-5BB7-49D0-8C5F-4E5D01B8FD9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Miles</a:t>
                </a:r>
                <a:r>
                  <a:rPr lang="en-US" sz="1000" baseline="0"/>
                  <a:t> de pesos</a:t>
                </a:r>
                <a:endParaRPr lang="en-US" sz="1000"/>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178592</xdr:rowOff>
    </xdr:from>
    <xdr:to>
      <xdr:col>3</xdr:col>
      <xdr:colOff>1981201</xdr:colOff>
      <xdr:row>3</xdr:row>
      <xdr:rowOff>166685</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142875" y="178592"/>
          <a:ext cx="5838826" cy="804522"/>
          <a:chOff x="312490" y="123134"/>
          <a:chExt cx="4324548" cy="562666"/>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312490" y="123134"/>
            <a:ext cx="2229563" cy="562666"/>
          </a:xfrm>
          <a:prstGeom prst="rect">
            <a:avLst/>
          </a:prstGeom>
        </xdr:spPr>
      </xdr:pic>
      <xdr:cxnSp macro="">
        <xdr:nvCxnSpPr>
          <xdr:cNvPr id="26" name="Conector recto 25">
            <a:extLst>
              <a:ext uri="{FF2B5EF4-FFF2-40B4-BE49-F238E27FC236}">
                <a16:creationId xmlns:a16="http://schemas.microsoft.com/office/drawing/2014/main" id="{00000000-0008-0000-0000-00001A000000}"/>
              </a:ext>
            </a:extLst>
          </xdr:cNvPr>
          <xdr:cNvCxnSpPr/>
        </xdr:nvCxnSpPr>
        <xdr:spPr>
          <a:xfrm>
            <a:off x="2548403" y="164680"/>
            <a:ext cx="0" cy="486000"/>
          </a:xfrm>
          <a:prstGeom prst="line">
            <a:avLst/>
          </a:prstGeom>
          <a:ln w="12700">
            <a:solidFill>
              <a:srgbClr val="BCA580"/>
            </a:solidFill>
          </a:ln>
        </xdr:spPr>
        <xdr:style>
          <a:lnRef idx="1">
            <a:schemeClr val="accent1"/>
          </a:lnRef>
          <a:fillRef idx="0">
            <a:schemeClr val="accent1"/>
          </a:fillRef>
          <a:effectRef idx="0">
            <a:schemeClr val="accent1"/>
          </a:effectRef>
          <a:fontRef idx="minor">
            <a:schemeClr val="tx1"/>
          </a:fontRef>
        </xdr:style>
      </xdr:cxnSp>
      <xdr:pic>
        <xdr:nvPicPr>
          <xdr:cNvPr id="27" name="Imagen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
          <a:srcRect r="9594"/>
          <a:stretch/>
        </xdr:blipFill>
        <xdr:spPr>
          <a:xfrm>
            <a:off x="2598232" y="130767"/>
            <a:ext cx="2038806" cy="5220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381000</xdr:colOff>
      <xdr:row>2</xdr:row>
      <xdr:rowOff>316474</xdr:rowOff>
    </xdr:from>
    <xdr:to>
      <xdr:col>9</xdr:col>
      <xdr:colOff>705000</xdr:colOff>
      <xdr:row>2</xdr:row>
      <xdr:rowOff>411739</xdr:rowOff>
    </xdr:to>
    <xdr:sp macro="" textlink="">
      <xdr:nvSpPr>
        <xdr:cNvPr id="4" name="Forma libre 3">
          <a:extLst>
            <a:ext uri="{FF2B5EF4-FFF2-40B4-BE49-F238E27FC236}">
              <a16:creationId xmlns:a16="http://schemas.microsoft.com/office/drawing/2014/main" id="{00000000-0008-0000-0900-000004000000}"/>
            </a:ext>
          </a:extLst>
        </xdr:cNvPr>
        <xdr:cNvSpPr/>
      </xdr:nvSpPr>
      <xdr:spPr>
        <a:xfrm>
          <a:off x="7810500" y="697474"/>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723900</xdr:colOff>
      <xdr:row>2</xdr:row>
      <xdr:rowOff>245306</xdr:rowOff>
    </xdr:from>
    <xdr:to>
      <xdr:col>11</xdr:col>
      <xdr:colOff>99900</xdr:colOff>
      <xdr:row>2</xdr:row>
      <xdr:rowOff>482906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153400" y="626306"/>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481764</xdr:colOff>
      <xdr:row>109</xdr:row>
      <xdr:rowOff>113800</xdr:rowOff>
    </xdr:from>
    <xdr:to>
      <xdr:col>17</xdr:col>
      <xdr:colOff>70183</xdr:colOff>
      <xdr:row>125</xdr:row>
      <xdr:rowOff>180473</xdr:rowOff>
    </xdr:to>
    <xdr:graphicFrame macro="">
      <xdr:nvGraphicFramePr>
        <xdr:cNvPr id="8" name="Gráfico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330870</xdr:colOff>
      <xdr:row>2</xdr:row>
      <xdr:rowOff>577156</xdr:rowOff>
    </xdr:from>
    <xdr:to>
      <xdr:col>8</xdr:col>
      <xdr:colOff>654870</xdr:colOff>
      <xdr:row>2</xdr:row>
      <xdr:rowOff>672421</xdr:rowOff>
    </xdr:to>
    <xdr:sp macro="" textlink="">
      <xdr:nvSpPr>
        <xdr:cNvPr id="2" name="Forma libre 1">
          <a:extLst>
            <a:ext uri="{FF2B5EF4-FFF2-40B4-BE49-F238E27FC236}">
              <a16:creationId xmlns:a16="http://schemas.microsoft.com/office/drawing/2014/main" id="{00000000-0008-0000-0A00-000002000000}"/>
            </a:ext>
          </a:extLst>
        </xdr:cNvPr>
        <xdr:cNvSpPr/>
      </xdr:nvSpPr>
      <xdr:spPr>
        <a:xfrm>
          <a:off x="7309186" y="958156"/>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673770</xdr:colOff>
      <xdr:row>2</xdr:row>
      <xdr:rowOff>505988</xdr:rowOff>
    </xdr:from>
    <xdr:to>
      <xdr:col>10</xdr:col>
      <xdr:colOff>49770</xdr:colOff>
      <xdr:row>2</xdr:row>
      <xdr:rowOff>743588</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7652086" y="886988"/>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416591</xdr:colOff>
      <xdr:row>38</xdr:row>
      <xdr:rowOff>169955</xdr:rowOff>
    </xdr:from>
    <xdr:to>
      <xdr:col>15</xdr:col>
      <xdr:colOff>611604</xdr:colOff>
      <xdr:row>54</xdr:row>
      <xdr:rowOff>73955</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38100</xdr:colOff>
      <xdr:row>2</xdr:row>
      <xdr:rowOff>319080</xdr:rowOff>
    </xdr:from>
    <xdr:to>
      <xdr:col>8</xdr:col>
      <xdr:colOff>362100</xdr:colOff>
      <xdr:row>2</xdr:row>
      <xdr:rowOff>452445</xdr:rowOff>
    </xdr:to>
    <xdr:sp macro="" textlink="">
      <xdr:nvSpPr>
        <xdr:cNvPr id="2" name="Forma libre 1">
          <a:extLst>
            <a:ext uri="{FF2B5EF4-FFF2-40B4-BE49-F238E27FC236}">
              <a16:creationId xmlns:a16="http://schemas.microsoft.com/office/drawing/2014/main" id="{00000000-0008-0000-0B00-000002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381000</xdr:colOff>
      <xdr:row>2</xdr:row>
      <xdr:rowOff>266700</xdr:rowOff>
    </xdr:from>
    <xdr:to>
      <xdr:col>9</xdr:col>
      <xdr:colOff>519000</xdr:colOff>
      <xdr:row>2</xdr:row>
      <xdr:rowOff>504825</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314827</xdr:colOff>
      <xdr:row>25</xdr:row>
      <xdr:rowOff>21056</xdr:rowOff>
    </xdr:from>
    <xdr:to>
      <xdr:col>13</xdr:col>
      <xdr:colOff>158827</xdr:colOff>
      <xdr:row>40</xdr:row>
      <xdr:rowOff>115556</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322345</xdr:colOff>
      <xdr:row>92</xdr:row>
      <xdr:rowOff>62861</xdr:rowOff>
    </xdr:from>
    <xdr:to>
      <xdr:col>13</xdr:col>
      <xdr:colOff>542925</xdr:colOff>
      <xdr:row>106</xdr:row>
      <xdr:rowOff>76200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xdr:row>
      <xdr:rowOff>362018</xdr:rowOff>
    </xdr:from>
    <xdr:to>
      <xdr:col>10</xdr:col>
      <xdr:colOff>647850</xdr:colOff>
      <xdr:row>2</xdr:row>
      <xdr:rowOff>495383</xdr:rowOff>
    </xdr:to>
    <xdr:sp macro="" textlink="">
      <xdr:nvSpPr>
        <xdr:cNvPr id="4" name="Forma libre 3">
          <a:extLst>
            <a:ext uri="{FF2B5EF4-FFF2-40B4-BE49-F238E27FC236}">
              <a16:creationId xmlns:a16="http://schemas.microsoft.com/office/drawing/2014/main" id="{00000000-0008-0000-0100-000004000000}"/>
            </a:ext>
          </a:extLst>
        </xdr:cNvPr>
        <xdr:cNvSpPr/>
      </xdr:nvSpPr>
      <xdr:spPr>
        <a:xfrm>
          <a:off x="7267575" y="7430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666750</xdr:colOff>
      <xdr:row>2</xdr:row>
      <xdr:rowOff>309638</xdr:rowOff>
    </xdr:from>
    <xdr:to>
      <xdr:col>12</xdr:col>
      <xdr:colOff>42750</xdr:colOff>
      <xdr:row>2</xdr:row>
      <xdr:rowOff>547763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610475" y="6906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116306</xdr:colOff>
      <xdr:row>111</xdr:row>
      <xdr:rowOff>3502</xdr:rowOff>
    </xdr:from>
    <xdr:to>
      <xdr:col>16</xdr:col>
      <xdr:colOff>0</xdr:colOff>
      <xdr:row>126</xdr:row>
      <xdr:rowOff>98002</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8386275"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4" name="Forma libre 3">
          <a:extLst>
            <a:ext uri="{FF2B5EF4-FFF2-40B4-BE49-F238E27FC236}">
              <a16:creationId xmlns:a16="http://schemas.microsoft.com/office/drawing/2014/main" id="{00000000-0008-0000-0200-000004000000}"/>
            </a:ext>
          </a:extLst>
        </xdr:cNvPr>
        <xdr:cNvSpPr/>
      </xdr:nvSpPr>
      <xdr:spPr>
        <a:xfrm>
          <a:off x="7029450"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3723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856297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122322</xdr:colOff>
      <xdr:row>126</xdr:row>
      <xdr:rowOff>203032</xdr:rowOff>
    </xdr:from>
    <xdr:to>
      <xdr:col>15</xdr:col>
      <xdr:colOff>155318</xdr:colOff>
      <xdr:row>141</xdr:row>
      <xdr:rowOff>86979</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8300550"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7" name="Forma libre 6">
          <a:extLst>
            <a:ext uri="{FF2B5EF4-FFF2-40B4-BE49-F238E27FC236}">
              <a16:creationId xmlns:a16="http://schemas.microsoft.com/office/drawing/2014/main" id="{00000000-0008-0000-0300-000007000000}"/>
            </a:ext>
          </a:extLst>
        </xdr:cNvPr>
        <xdr:cNvSpPr/>
      </xdr:nvSpPr>
      <xdr:spPr>
        <a:xfrm>
          <a:off x="6943725"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728662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84772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509100</xdr:colOff>
      <xdr:row>2</xdr:row>
      <xdr:rowOff>202369</xdr:rowOff>
    </xdr:from>
    <xdr:to>
      <xdr:col>8</xdr:col>
      <xdr:colOff>653100</xdr:colOff>
      <xdr:row>2</xdr:row>
      <xdr:rowOff>526369</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8062425" y="583369"/>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245307</xdr:rowOff>
    </xdr:from>
    <xdr:to>
      <xdr:col>9</xdr:col>
      <xdr:colOff>538050</xdr:colOff>
      <xdr:row>2</xdr:row>
      <xdr:rowOff>483432</xdr:rowOff>
    </xdr:to>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8239125" y="626307"/>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100232</xdr:colOff>
      <xdr:row>30</xdr:row>
      <xdr:rowOff>2366</xdr:rowOff>
    </xdr:from>
    <xdr:to>
      <xdr:col>11</xdr:col>
      <xdr:colOff>237815</xdr:colOff>
      <xdr:row>44</xdr:row>
      <xdr:rowOff>178049</xdr:rowOff>
    </xdr:to>
    <xdr:graphicFrame macro="">
      <xdr:nvGraphicFramePr>
        <xdr:cNvPr id="2" name="Gráfico 1">
          <a:extLst>
            <a:ext uri="{FF2B5EF4-FFF2-40B4-BE49-F238E27FC236}">
              <a16:creationId xmlns:a16="http://schemas.microsoft.com/office/drawing/2014/main" id="{D6FBA419-A85E-C2F0-85A9-7938DA2569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501316</xdr:colOff>
      <xdr:row>3</xdr:row>
      <xdr:rowOff>0</xdr:rowOff>
    </xdr:from>
    <xdr:to>
      <xdr:col>13</xdr:col>
      <xdr:colOff>305211</xdr:colOff>
      <xdr:row>18</xdr:row>
      <xdr:rowOff>64925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xdr:row>
      <xdr:rowOff>319080</xdr:rowOff>
    </xdr:from>
    <xdr:to>
      <xdr:col>8</xdr:col>
      <xdr:colOff>666900</xdr:colOff>
      <xdr:row>2</xdr:row>
      <xdr:rowOff>452445</xdr:rowOff>
    </xdr:to>
    <xdr:sp macro="" textlink="">
      <xdr:nvSpPr>
        <xdr:cNvPr id="3" name="Forma libre 2">
          <a:extLst>
            <a:ext uri="{FF2B5EF4-FFF2-40B4-BE49-F238E27FC236}">
              <a16:creationId xmlns:a16="http://schemas.microsoft.com/office/drawing/2014/main" id="{00000000-0008-0000-0500-000003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266700</xdr:rowOff>
    </xdr:from>
    <xdr:to>
      <xdr:col>10</xdr:col>
      <xdr:colOff>61800</xdr:colOff>
      <xdr:row>2</xdr:row>
      <xdr:rowOff>504825</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6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5</xdr:col>
      <xdr:colOff>471240</xdr:colOff>
      <xdr:row>121</xdr:row>
      <xdr:rowOff>160413</xdr:rowOff>
    </xdr:from>
    <xdr:to>
      <xdr:col>13</xdr:col>
      <xdr:colOff>56060</xdr:colOff>
      <xdr:row>137</xdr:row>
      <xdr:rowOff>64413</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63501</xdr:colOff>
      <xdr:row>10</xdr:row>
      <xdr:rowOff>42329</xdr:rowOff>
    </xdr:from>
    <xdr:to>
      <xdr:col>3</xdr:col>
      <xdr:colOff>839667</xdr:colOff>
      <xdr:row>21</xdr:row>
      <xdr:rowOff>34829</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74083</xdr:colOff>
      <xdr:row>10</xdr:row>
      <xdr:rowOff>42329</xdr:rowOff>
    </xdr:from>
    <xdr:to>
      <xdr:col>6</xdr:col>
      <xdr:colOff>850249</xdr:colOff>
      <xdr:row>21</xdr:row>
      <xdr:rowOff>34829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52916</xdr:colOff>
      <xdr:row>10</xdr:row>
      <xdr:rowOff>42329</xdr:rowOff>
    </xdr:from>
    <xdr:to>
      <xdr:col>9</xdr:col>
      <xdr:colOff>850249</xdr:colOff>
      <xdr:row>21</xdr:row>
      <xdr:rowOff>34829</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42334</xdr:colOff>
      <xdr:row>10</xdr:row>
      <xdr:rowOff>42329</xdr:rowOff>
    </xdr:from>
    <xdr:to>
      <xdr:col>12</xdr:col>
      <xdr:colOff>839668</xdr:colOff>
      <xdr:row>21</xdr:row>
      <xdr:rowOff>34829</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148163</xdr:colOff>
      <xdr:row>9</xdr:row>
      <xdr:rowOff>110587</xdr:rowOff>
    </xdr:from>
    <xdr:to>
      <xdr:col>2</xdr:col>
      <xdr:colOff>472163</xdr:colOff>
      <xdr:row>10</xdr:row>
      <xdr:rowOff>53452</xdr:rowOff>
    </xdr:to>
    <xdr:sp macro="" textlink="">
      <xdr:nvSpPr>
        <xdr:cNvPr id="9" name="Forma libre 8">
          <a:extLst>
            <a:ext uri="{FF2B5EF4-FFF2-40B4-BE49-F238E27FC236}">
              <a16:creationId xmlns:a16="http://schemas.microsoft.com/office/drawing/2014/main" id="{00000000-0008-0000-0700-000009000000}"/>
            </a:ext>
          </a:extLst>
        </xdr:cNvPr>
        <xdr:cNvSpPr/>
      </xdr:nvSpPr>
      <xdr:spPr>
        <a:xfrm>
          <a:off x="1862663"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491063</xdr:colOff>
      <xdr:row>9</xdr:row>
      <xdr:rowOff>58207</xdr:rowOff>
    </xdr:from>
    <xdr:to>
      <xdr:col>3</xdr:col>
      <xdr:colOff>195146</xdr:colOff>
      <xdr:row>10</xdr:row>
      <xdr:rowOff>105832</xdr:rowOff>
    </xdr:to>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2205563"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201087</xdr:colOff>
      <xdr:row>9</xdr:row>
      <xdr:rowOff>110587</xdr:rowOff>
    </xdr:from>
    <xdr:to>
      <xdr:col>5</xdr:col>
      <xdr:colOff>525087</xdr:colOff>
      <xdr:row>10</xdr:row>
      <xdr:rowOff>53452</xdr:rowOff>
    </xdr:to>
    <xdr:sp macro="" textlink="">
      <xdr:nvSpPr>
        <xdr:cNvPr id="11" name="Forma libre 10">
          <a:extLst>
            <a:ext uri="{FF2B5EF4-FFF2-40B4-BE49-F238E27FC236}">
              <a16:creationId xmlns:a16="http://schemas.microsoft.com/office/drawing/2014/main" id="{00000000-0008-0000-0700-00000B000000}"/>
            </a:ext>
          </a:extLst>
        </xdr:cNvPr>
        <xdr:cNvSpPr/>
      </xdr:nvSpPr>
      <xdr:spPr>
        <a:xfrm>
          <a:off x="5217587"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543987</xdr:colOff>
      <xdr:row>9</xdr:row>
      <xdr:rowOff>58207</xdr:rowOff>
    </xdr:from>
    <xdr:to>
      <xdr:col>6</xdr:col>
      <xdr:colOff>248070</xdr:colOff>
      <xdr:row>10</xdr:row>
      <xdr:rowOff>105832</xdr:rowOff>
    </xdr:to>
    <xdr:sp macro="" textlink="">
      <xdr:nvSpPr>
        <xdr:cNvPr id="12" name="CuadroTexto 11">
          <a:extLst>
            <a:ext uri="{FF2B5EF4-FFF2-40B4-BE49-F238E27FC236}">
              <a16:creationId xmlns:a16="http://schemas.microsoft.com/office/drawing/2014/main" id="{00000000-0008-0000-0700-00000C000000}"/>
            </a:ext>
          </a:extLst>
        </xdr:cNvPr>
        <xdr:cNvSpPr txBox="1"/>
      </xdr:nvSpPr>
      <xdr:spPr>
        <a:xfrm>
          <a:off x="5560487"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8</xdr:col>
      <xdr:colOff>158752</xdr:colOff>
      <xdr:row>9</xdr:row>
      <xdr:rowOff>110587</xdr:rowOff>
    </xdr:from>
    <xdr:to>
      <xdr:col>8</xdr:col>
      <xdr:colOff>482752</xdr:colOff>
      <xdr:row>10</xdr:row>
      <xdr:rowOff>53452</xdr:rowOff>
    </xdr:to>
    <xdr:sp macro="" textlink="">
      <xdr:nvSpPr>
        <xdr:cNvPr id="13" name="Forma libre 12">
          <a:extLst>
            <a:ext uri="{FF2B5EF4-FFF2-40B4-BE49-F238E27FC236}">
              <a16:creationId xmlns:a16="http://schemas.microsoft.com/office/drawing/2014/main" id="{00000000-0008-0000-0700-00000D000000}"/>
            </a:ext>
          </a:extLst>
        </xdr:cNvPr>
        <xdr:cNvSpPr/>
      </xdr:nvSpPr>
      <xdr:spPr>
        <a:xfrm>
          <a:off x="8466669"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501652</xdr:colOff>
      <xdr:row>9</xdr:row>
      <xdr:rowOff>58207</xdr:rowOff>
    </xdr:from>
    <xdr:to>
      <xdr:col>9</xdr:col>
      <xdr:colOff>216319</xdr:colOff>
      <xdr:row>10</xdr:row>
      <xdr:rowOff>105832</xdr:rowOff>
    </xdr:to>
    <xdr:sp macro="" textlink="">
      <xdr:nvSpPr>
        <xdr:cNvPr id="14" name="CuadroTexto 13">
          <a:extLst>
            <a:ext uri="{FF2B5EF4-FFF2-40B4-BE49-F238E27FC236}">
              <a16:creationId xmlns:a16="http://schemas.microsoft.com/office/drawing/2014/main" id="{00000000-0008-0000-0700-00000E000000}"/>
            </a:ext>
          </a:extLst>
        </xdr:cNvPr>
        <xdr:cNvSpPr txBox="1"/>
      </xdr:nvSpPr>
      <xdr:spPr>
        <a:xfrm>
          <a:off x="8809569"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84660</xdr:colOff>
      <xdr:row>9</xdr:row>
      <xdr:rowOff>110587</xdr:rowOff>
    </xdr:from>
    <xdr:to>
      <xdr:col>11</xdr:col>
      <xdr:colOff>408660</xdr:colOff>
      <xdr:row>10</xdr:row>
      <xdr:rowOff>53452</xdr:rowOff>
    </xdr:to>
    <xdr:sp macro="" textlink="">
      <xdr:nvSpPr>
        <xdr:cNvPr id="15" name="Forma libre 14">
          <a:extLst>
            <a:ext uri="{FF2B5EF4-FFF2-40B4-BE49-F238E27FC236}">
              <a16:creationId xmlns:a16="http://schemas.microsoft.com/office/drawing/2014/main" id="{00000000-0008-0000-0700-00000F000000}"/>
            </a:ext>
          </a:extLst>
        </xdr:cNvPr>
        <xdr:cNvSpPr/>
      </xdr:nvSpPr>
      <xdr:spPr>
        <a:xfrm>
          <a:off x="11673410"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427560</xdr:colOff>
      <xdr:row>9</xdr:row>
      <xdr:rowOff>58207</xdr:rowOff>
    </xdr:from>
    <xdr:to>
      <xdr:col>12</xdr:col>
      <xdr:colOff>142227</xdr:colOff>
      <xdr:row>10</xdr:row>
      <xdr:rowOff>105832</xdr:rowOff>
    </xdr:to>
    <xdr:sp macro="" textlink="">
      <xdr:nvSpPr>
        <xdr:cNvPr id="16" name="CuadroTexto 15">
          <a:extLst>
            <a:ext uri="{FF2B5EF4-FFF2-40B4-BE49-F238E27FC236}">
              <a16:creationId xmlns:a16="http://schemas.microsoft.com/office/drawing/2014/main" id="{00000000-0008-0000-0700-000010000000}"/>
            </a:ext>
          </a:extLst>
        </xdr:cNvPr>
        <xdr:cNvSpPr txBox="1"/>
      </xdr:nvSpPr>
      <xdr:spPr>
        <a:xfrm>
          <a:off x="12016310"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358942</xdr:colOff>
      <xdr:row>157</xdr:row>
      <xdr:rowOff>75689</xdr:rowOff>
    </xdr:from>
    <xdr:to>
      <xdr:col>12</xdr:col>
      <xdr:colOff>745867</xdr:colOff>
      <xdr:row>172</xdr:row>
      <xdr:rowOff>170189</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8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8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10</xdr:col>
      <xdr:colOff>210553</xdr:colOff>
      <xdr:row>126</xdr:row>
      <xdr:rowOff>47122</xdr:rowOff>
    </xdr:from>
    <xdr:to>
      <xdr:col>16</xdr:col>
      <xdr:colOff>210553</xdr:colOff>
      <xdr:row>140</xdr:row>
      <xdr:rowOff>123322</xdr:rowOff>
    </xdr:to>
    <xdr:graphicFrame macro="">
      <xdr:nvGraphicFramePr>
        <xdr:cNvPr id="7" name="Gráfico 6">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Institucionales">
      <a:dk1>
        <a:sysClr val="windowText" lastClr="000000"/>
      </a:dk1>
      <a:lt1>
        <a:sysClr val="window" lastClr="FFFFFF"/>
      </a:lt1>
      <a:dk2>
        <a:srgbClr val="44546A"/>
      </a:dk2>
      <a:lt2>
        <a:srgbClr val="E7E6E6"/>
      </a:lt2>
      <a:accent1>
        <a:srgbClr val="13322B"/>
      </a:accent1>
      <a:accent2>
        <a:srgbClr val="621132"/>
      </a:accent2>
      <a:accent3>
        <a:srgbClr val="9D2449"/>
      </a:accent3>
      <a:accent4>
        <a:srgbClr val="285C4D"/>
      </a:accent4>
      <a:accent5>
        <a:srgbClr val="D4C19C"/>
      </a:accent5>
      <a:accent6>
        <a:srgbClr val="B38E5D"/>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sheetPr>
  <dimension ref="A1:H23"/>
  <sheetViews>
    <sheetView showGridLines="0" topLeftCell="A12" zoomScale="70" zoomScaleNormal="70" workbookViewId="0">
      <selection activeCell="D8" sqref="D8"/>
    </sheetView>
  </sheetViews>
  <sheetFormatPr baseColWidth="10" defaultColWidth="6.42578125" defaultRowHeight="0" customHeight="1" zeroHeight="1" x14ac:dyDescent="0.35"/>
  <cols>
    <col min="1" max="1" width="8.85546875" style="26" customWidth="1"/>
    <col min="2" max="2" width="25.7109375" style="26" customWidth="1"/>
    <col min="3" max="3" width="25.42578125" style="26" customWidth="1"/>
    <col min="4" max="4" width="31.85546875" style="26" customWidth="1"/>
    <col min="5" max="5" width="74.42578125" style="26" customWidth="1"/>
    <col min="6" max="6" width="60.42578125" style="28" customWidth="1"/>
    <col min="7" max="7" width="14" style="26" customWidth="1"/>
    <col min="8" max="8" width="20.85546875" style="26" customWidth="1"/>
  </cols>
  <sheetData>
    <row r="1" spans="1:8" ht="18" x14ac:dyDescent="0.35">
      <c r="A1"/>
      <c r="B1"/>
      <c r="C1"/>
      <c r="D1"/>
      <c r="E1"/>
      <c r="F1" s="27"/>
      <c r="G1"/>
    </row>
    <row r="2" spans="1:8" ht="18" x14ac:dyDescent="0.35">
      <c r="A2"/>
      <c r="B2" t="s">
        <v>0</v>
      </c>
      <c r="C2"/>
      <c r="D2"/>
      <c r="E2"/>
      <c r="F2" s="27"/>
      <c r="G2"/>
    </row>
    <row r="3" spans="1:8" ht="27.75" x14ac:dyDescent="0.5">
      <c r="A3" s="84" t="s">
        <v>1</v>
      </c>
      <c r="B3" s="84"/>
      <c r="C3" s="84"/>
      <c r="D3" s="84"/>
      <c r="E3" s="84"/>
      <c r="F3" s="84"/>
      <c r="G3" s="84"/>
    </row>
    <row r="4" spans="1:8" ht="16.5" customHeight="1" x14ac:dyDescent="0.5">
      <c r="A4" s="29"/>
      <c r="B4" s="29"/>
      <c r="C4" s="29"/>
      <c r="D4" s="29"/>
      <c r="E4" s="29"/>
      <c r="F4" s="29"/>
      <c r="G4" s="29"/>
    </row>
    <row r="5" spans="1:8" ht="25.5" customHeight="1" x14ac:dyDescent="0.35">
      <c r="A5" s="83" t="s">
        <v>2</v>
      </c>
      <c r="B5" s="83"/>
      <c r="C5" s="83"/>
      <c r="D5" s="83"/>
      <c r="E5" s="83"/>
      <c r="F5" s="83"/>
    </row>
    <row r="6" spans="1:8" ht="21" customHeight="1" x14ac:dyDescent="0.25">
      <c r="A6" s="85" t="s">
        <v>3</v>
      </c>
      <c r="B6" s="86"/>
      <c r="C6" s="86"/>
      <c r="D6" s="86"/>
      <c r="E6" s="86"/>
      <c r="F6" s="86"/>
      <c r="G6" s="86"/>
      <c r="H6" s="86"/>
    </row>
    <row r="7" spans="1:8" ht="39.75" customHeight="1" x14ac:dyDescent="0.25">
      <c r="A7" s="45" t="s">
        <v>4</v>
      </c>
      <c r="B7" s="45" t="s">
        <v>5</v>
      </c>
      <c r="C7" s="45" t="s">
        <v>6</v>
      </c>
      <c r="D7" s="45" t="s">
        <v>7</v>
      </c>
      <c r="E7" s="46" t="s">
        <v>8</v>
      </c>
      <c r="F7" s="54" t="s">
        <v>9</v>
      </c>
      <c r="G7" s="55" t="s">
        <v>10</v>
      </c>
      <c r="H7" s="55" t="s">
        <v>11</v>
      </c>
    </row>
    <row r="8" spans="1:8" ht="90" customHeight="1" x14ac:dyDescent="0.25">
      <c r="A8" s="47" t="s">
        <v>12</v>
      </c>
      <c r="B8" s="74" t="s">
        <v>13</v>
      </c>
      <c r="C8" s="56" t="s">
        <v>14</v>
      </c>
      <c r="D8" s="47"/>
      <c r="E8" s="47" t="s">
        <v>15</v>
      </c>
      <c r="F8" s="48" t="s">
        <v>16</v>
      </c>
      <c r="G8" s="49" t="s">
        <v>17</v>
      </c>
      <c r="H8" s="49" t="str">
        <f>'R01.1 Tiempo importar'!H3</f>
        <v>4.18 días promedio</v>
      </c>
    </row>
    <row r="9" spans="1:8" ht="126" customHeight="1" x14ac:dyDescent="0.25">
      <c r="A9" s="47" t="s">
        <v>18</v>
      </c>
      <c r="B9" s="74" t="s">
        <v>19</v>
      </c>
      <c r="C9" s="47" t="s">
        <v>14</v>
      </c>
      <c r="D9" s="47"/>
      <c r="E9" s="47" t="s">
        <v>20</v>
      </c>
      <c r="F9" s="48" t="s">
        <v>21</v>
      </c>
      <c r="G9" s="49" t="s">
        <v>17</v>
      </c>
      <c r="H9" s="49" t="str">
        <f>'R01.2 Tiempo despacho'!H3</f>
        <v>12.96 minutos promedio</v>
      </c>
    </row>
    <row r="10" spans="1:8" ht="110.1" customHeight="1" x14ac:dyDescent="0.25">
      <c r="A10" s="47" t="s">
        <v>22</v>
      </c>
      <c r="B10" s="74" t="s">
        <v>23</v>
      </c>
      <c r="C10" s="47" t="s">
        <v>14</v>
      </c>
      <c r="D10" s="47"/>
      <c r="E10" s="47" t="s">
        <v>24</v>
      </c>
      <c r="F10" s="48" t="s">
        <v>25</v>
      </c>
      <c r="G10" s="49" t="s">
        <v>17</v>
      </c>
      <c r="H10" s="49" t="str">
        <f>'R01.3 Tiempo despacho rec'!H3</f>
        <v>187.93 minutos promedio</v>
      </c>
    </row>
    <row r="11" spans="1:8" ht="138" customHeight="1" x14ac:dyDescent="0.25">
      <c r="A11" s="47" t="s">
        <v>26</v>
      </c>
      <c r="B11" s="74" t="s">
        <v>27</v>
      </c>
      <c r="C11" s="47" t="s">
        <v>28</v>
      </c>
      <c r="D11" s="47"/>
      <c r="E11" s="47" t="s">
        <v>29</v>
      </c>
      <c r="F11" s="48" t="s">
        <v>30</v>
      </c>
      <c r="G11" s="49" t="s">
        <v>31</v>
      </c>
      <c r="H11" s="49" t="str">
        <f>'R02.1 Recaudación'!G3</f>
        <v>10.44 crecimiento % nominal</v>
      </c>
    </row>
    <row r="12" spans="1:8" ht="131.25" x14ac:dyDescent="0.25">
      <c r="A12" s="47" t="s">
        <v>32</v>
      </c>
      <c r="B12" s="74" t="s">
        <v>33</v>
      </c>
      <c r="C12" s="47" t="s">
        <v>28</v>
      </c>
      <c r="D12" s="47"/>
      <c r="E12" s="47" t="s">
        <v>34</v>
      </c>
      <c r="F12" s="48" t="s">
        <v>35</v>
      </c>
      <c r="G12" s="49" t="s">
        <v>36</v>
      </c>
      <c r="H12" s="49" t="str">
        <f>'R02.2 Costo Recaudación'!G3</f>
        <v>0.31 pesos por cada $100</v>
      </c>
    </row>
    <row r="13" spans="1:8" ht="125.25" customHeight="1" x14ac:dyDescent="0.25">
      <c r="A13" s="47" t="s">
        <v>37</v>
      </c>
      <c r="B13" s="74" t="s">
        <v>38</v>
      </c>
      <c r="C13" s="47" t="s">
        <v>39</v>
      </c>
      <c r="D13" s="47"/>
      <c r="E13" s="47" t="s">
        <v>40</v>
      </c>
      <c r="F13" s="48" t="s">
        <v>41</v>
      </c>
      <c r="G13" s="49" t="s">
        <v>17</v>
      </c>
      <c r="H13" s="49" t="str">
        <f>'P01.1 Tiempo Reconocimiento'!$G$3</f>
        <v>5.29 horas</v>
      </c>
    </row>
    <row r="14" spans="1:8" ht="102.95" customHeight="1" x14ac:dyDescent="0.25">
      <c r="A14" s="47" t="s">
        <v>42</v>
      </c>
      <c r="B14" s="74" t="s">
        <v>43</v>
      </c>
      <c r="C14" s="47" t="s">
        <v>39</v>
      </c>
      <c r="D14" s="47"/>
      <c r="E14" s="50" t="s">
        <v>44</v>
      </c>
      <c r="F14" s="51" t="s">
        <v>45</v>
      </c>
      <c r="G14" s="49" t="s">
        <v>17</v>
      </c>
      <c r="H14" s="49" t="str">
        <f>'P01.2 Reconocimientos 3 hrs'!G3</f>
        <v>76.14 porciento</v>
      </c>
    </row>
    <row r="15" spans="1:8" ht="93.95" customHeight="1" x14ac:dyDescent="0.25">
      <c r="A15" s="47" t="s">
        <v>46</v>
      </c>
      <c r="B15" s="74" t="s">
        <v>47</v>
      </c>
      <c r="C15" s="47" t="s">
        <v>39</v>
      </c>
      <c r="D15" s="47"/>
      <c r="E15" s="52" t="s">
        <v>48</v>
      </c>
      <c r="F15" s="51" t="s">
        <v>49</v>
      </c>
      <c r="G15" s="49" t="s">
        <v>17</v>
      </c>
      <c r="H15" s="49" t="str">
        <f>'P01.3 Volumetría'!H3</f>
        <v>18.87 crecimiento %</v>
      </c>
    </row>
    <row r="16" spans="1:8" ht="110.1" customHeight="1" x14ac:dyDescent="0.25">
      <c r="A16" s="47" t="s">
        <v>50</v>
      </c>
      <c r="B16" s="74" t="s">
        <v>51</v>
      </c>
      <c r="C16" s="47" t="s">
        <v>39</v>
      </c>
      <c r="D16" s="47"/>
      <c r="E16" s="52" t="s">
        <v>52</v>
      </c>
      <c r="F16" s="51" t="s">
        <v>53</v>
      </c>
      <c r="G16" s="49" t="s">
        <v>17</v>
      </c>
      <c r="H16" s="49" t="str">
        <f>'P01.4 Tiempo VUCEM'!G3</f>
        <v>0.1 días promedio</v>
      </c>
    </row>
    <row r="17" spans="1:8" ht="98.1" customHeight="1" x14ac:dyDescent="0.25">
      <c r="A17" s="47" t="s">
        <v>54</v>
      </c>
      <c r="B17" s="74" t="s">
        <v>55</v>
      </c>
      <c r="C17" s="47" t="s">
        <v>56</v>
      </c>
      <c r="D17" s="47"/>
      <c r="E17" s="52" t="s">
        <v>57</v>
      </c>
      <c r="F17" s="53" t="s">
        <v>58</v>
      </c>
      <c r="G17" s="49" t="s">
        <v>36</v>
      </c>
      <c r="H17" s="49" t="str">
        <f>'I01.1 Capital humano'!G3</f>
        <v>55.59 porciento</v>
      </c>
    </row>
    <row r="18" spans="1:8" ht="60.75" customHeight="1" x14ac:dyDescent="0.35">
      <c r="A18"/>
      <c r="B18"/>
      <c r="C18"/>
      <c r="D18"/>
      <c r="E18"/>
      <c r="F18"/>
      <c r="G18"/>
    </row>
    <row r="19" spans="1:8" ht="60.75" customHeight="1" x14ac:dyDescent="0.35">
      <c r="A19"/>
      <c r="B19"/>
      <c r="C19"/>
      <c r="D19"/>
      <c r="E19"/>
      <c r="F19"/>
      <c r="G19"/>
    </row>
    <row r="20" spans="1:8" ht="69.75" customHeight="1" x14ac:dyDescent="0.35">
      <c r="A20"/>
      <c r="B20"/>
      <c r="C20"/>
      <c r="D20"/>
      <c r="E20"/>
      <c r="F20"/>
      <c r="G20"/>
    </row>
    <row r="21" spans="1:8" ht="56.25" customHeight="1" x14ac:dyDescent="0.35"/>
    <row r="22" spans="1:8" ht="15" customHeight="1" x14ac:dyDescent="0.35"/>
    <row r="23" spans="1:8" ht="15" customHeight="1" x14ac:dyDescent="0.35"/>
  </sheetData>
  <mergeCells count="3">
    <mergeCell ref="A5:F5"/>
    <mergeCell ref="A3:G3"/>
    <mergeCell ref="A6:H6"/>
  </mergeCells>
  <hyperlinks>
    <hyperlink ref="B8" location="'R01.1 Tiempo importar'!A86" display="Tiempo promedio para la importación de bienes" xr:uid="{6982EDAF-990F-4E58-A75A-8315D59558FE}"/>
    <hyperlink ref="B9" location="'R01.2 Tiempo despacho'!A121" display=" Tiempo promedio del despacho aduanero con desaduanamiento libre" xr:uid="{9182D72D-B52B-4FA6-99DE-B4E2C72945DF}"/>
    <hyperlink ref="B10" location="'R01.3 Tiempo despacho rec'!A127" display="Tiempo promedio del despacho aduanero con reconocimiento" xr:uid="{E602B2E7-2529-4B76-8022-E9993C275803}"/>
    <hyperlink ref="B11" location="'R02.1 Recaudación'!A30" display="Recaudación total en aduanas " xr:uid="{DCE61299-6A51-40B7-9F8E-9A268A3D9A16}"/>
    <hyperlink ref="B12" location="'R02.2 Costo Recaudación'!A31" display="Costo de la recaudación bruta aduanera" xr:uid="{31181AB5-1323-4033-B29E-38374382BF8D}"/>
    <hyperlink ref="B13" location="'P01.1 Tiempo Reconocimiento'!A119" display="Tiempo promedio para realizar inspecciones físicas para importaciones y exportaciones" xr:uid="{6F6205DD-F4DA-413B-A32F-E98712493B93}"/>
    <hyperlink ref="B14" location="'P01.2 Reconocimientos 3 hrs'!A155" display="Eficiencia del reconocimiento aduanero en operaciones de carga" xr:uid="{5146F6D9-F459-46B2-BB6E-C4982C475D28}"/>
    <hyperlink ref="B15" location="'P01.3 Volumetría'!A112" display="Volumetría de trámites ANAM en VUCEM" xr:uid="{F07CA5A2-01B3-4C9A-ABAB-F10D8B428632}"/>
    <hyperlink ref="B16" location="'P01.4 Tiempo VUCEM'!A41" display="Tiempo de atención promedio en los trámites VUCEM" xr:uid="{21ED3C7E-4627-4A50-BD4C-F2563E5B7D60}"/>
    <hyperlink ref="B17" location="'I01.1 Capital humano'!A25" display="Desarrollo de capital humano" xr:uid="{5ECF0C31-03D1-478C-861F-93E149DEAE19}"/>
  </hyperlinks>
  <pageMargins left="0.47244094488188981" right="0.47244094488188981" top="0.51181102362204722" bottom="0.51181102362204722" header="0.31496062992125984" footer="0.31496062992125984"/>
  <pageSetup scale="50" orientation="landscape" verticalDpi="598" r:id="rId1"/>
  <drawing r:id="rId2"/>
  <extLst>
    <ext xmlns:x14="http://schemas.microsoft.com/office/spreadsheetml/2009/9/main" uri="{05C60535-1F16-4fd2-B633-F4F36F0B64E0}">
      <x14:sparklineGroups xmlns:xm="http://schemas.microsoft.com/office/excel/2006/main">
        <x14:sparklineGroup manualMax="50" manualMin="-40" lineWeight="2.25" displayEmptyCellsAs="gap" minAxisType="custom" maxAxisType="custom" xr2:uid="{00000000-0003-0000-0000-000003000000}">
          <x14:colorSeries theme="6"/>
          <x14:colorNegative rgb="FFD00000"/>
          <x14:colorAxis rgb="FF000000"/>
          <x14:colorMarkers rgb="FFD00000"/>
          <x14:colorFirst rgb="FFD00000"/>
          <x14:colorLast rgb="FFD00000"/>
          <x14:colorHigh rgb="FFD00000"/>
          <x14:colorLow rgb="FFD00000"/>
          <x14:sparklines>
            <x14:sparkline>
              <xm:f>'R02.1 Recaudación'!E24:E40</xm:f>
              <xm:sqref>D11</xm:sqref>
            </x14:sparkline>
          </x14:sparklines>
        </x14:sparklineGroup>
        <x14:sparklineGroup manualMax="5" manualMin="2" lineWeight="2.25" displayEmptyCellsAs="gap" displayXAxis="1" minAxisType="custom" maxAxisType="custom" xr2:uid="{00000000-0003-0000-0000-000000000000}">
          <x14:colorSeries theme="6"/>
          <x14:colorNegative rgb="FFD00000"/>
          <x14:colorAxis rgb="FF000000"/>
          <x14:colorMarkers rgb="FFD00000"/>
          <x14:colorFirst rgb="FFD00000"/>
          <x14:colorLast rgb="FFD00000"/>
          <x14:colorHigh rgb="FFD00000"/>
          <x14:colorLow rgb="FFD00000"/>
          <x14:sparklines>
            <x14:sparkline>
              <xm:f>'R01.1 Tiempo importar'!E40:E91</xm:f>
              <xm:sqref>D8</xm:sqref>
            </x14:sparkline>
          </x14:sparklines>
        </x14:sparklineGroup>
        <x14:sparklineGroup manualMax="14" manualMin="4" lineWeight="2.25" displayEmptyCellsAs="gap" minAxisType="custom" maxAxisType="custom" xr2:uid="{00000000-0003-0000-0000-000001000000}">
          <x14:colorSeries theme="6"/>
          <x14:colorNegative rgb="FFD00000"/>
          <x14:colorAxis rgb="FF000000"/>
          <x14:colorMarkers rgb="FFD00000"/>
          <x14:colorFirst rgb="FFD00000"/>
          <x14:colorLast rgb="FFD00000"/>
          <x14:colorHigh rgb="FFD00000"/>
          <x14:colorLow rgb="FFD00000"/>
          <x14:sparklines>
            <x14:sparkline>
              <xm:f>'R01.2 Tiempo despacho'!E64:E115</xm:f>
              <xm:sqref>D9</xm:sqref>
            </x14:sparkline>
          </x14:sparklines>
        </x14:sparklineGroup>
        <x14:sparklineGroup manualMax="350" manualMin="50" lineWeight="2.25" displayEmptyCellsAs="gap" minAxisType="custom" maxAxisType="custom" xr2:uid="{00000000-0003-0000-0000-000002000000}">
          <x14:colorSeries theme="6"/>
          <x14:colorNegative rgb="FFD00000"/>
          <x14:colorAxis rgb="FF000000"/>
          <x14:colorMarkers rgb="FFD00000"/>
          <x14:colorFirst rgb="FFD00000"/>
          <x14:colorLast rgb="FFD00000"/>
          <x14:colorHigh rgb="FFD00000"/>
          <x14:colorLow rgb="FFD00000"/>
          <x14:sparklines>
            <x14:sparkline>
              <xm:f>'R01.3 Tiempo despacho rec'!E76:E127</xm:f>
              <xm:sqref>D10</xm:sqref>
            </x14:sparkline>
          </x14:sparklines>
        </x14:sparklineGroup>
        <x14:sparklineGroup manualMax="0.60000000000000009" manualMin="0" lineWeight="2.25" displayEmptyCellsAs="gap" minAxisType="custom" maxAxisType="custom" xr2:uid="{00000000-0003-0000-0000-000004000000}">
          <x14:colorSeries rgb="FFC00000"/>
          <x14:colorNegative rgb="FFD00000"/>
          <x14:colorAxis rgb="FF000000"/>
          <x14:colorMarkers rgb="FFD00000"/>
          <x14:colorFirst rgb="FFD00000"/>
          <x14:colorLast rgb="FFD00000"/>
          <x14:colorHigh rgb="FFD00000"/>
          <x14:colorLow rgb="FFD00000"/>
          <x14:sparklines>
            <x14:sparkline>
              <xm:f>'R02.2 Costo Recaudación'!E4:E16</xm:f>
              <xm:sqref>D12</xm:sqref>
            </x14:sparkline>
          </x14:sparklines>
        </x14:sparklineGroup>
        <x14:sparklineGroup lineWeight="2.25" displayEmptyCellsAs="gap" xr2:uid="{8AD79735-0FE5-4295-89BE-450DC30834DF}">
          <x14:colorSeries rgb="FFC00000"/>
          <x14:colorNegative theme="5"/>
          <x14:colorAxis rgb="FF000000"/>
          <x14:colorMarkers theme="4" tint="-0.499984740745262"/>
          <x14:colorFirst theme="4" tint="0.39997558519241921"/>
          <x14:colorLast theme="4" tint="0.39997558519241921"/>
          <x14:colorHigh theme="4"/>
          <x14:colorLow theme="4"/>
          <x14:sparklines>
            <x14:sparkline>
              <xm:f>'P01.1 Tiempo Reconocimiento'!E76:E127</xm:f>
              <xm:sqref>D13</xm:sqref>
            </x14:sparkline>
          </x14:sparklines>
        </x14:sparklineGroup>
        <x14:sparklineGroup manualMax="100" manualMin="50" lineWeight="2.25" displayEmptyCellsAs="gap" minAxisType="custom" maxAxisType="custom" xr2:uid="{00000000-0003-0000-0000-000009000000}">
          <x14:colorSeries theme="6"/>
          <x14:colorNegative rgb="FFD00000"/>
          <x14:colorAxis rgb="FF000000"/>
          <x14:colorMarkers rgb="FFD00000"/>
          <x14:colorFirst rgb="FFD00000"/>
          <x14:colorLast rgb="FFD00000"/>
          <x14:colorHigh rgb="FFD00000"/>
          <x14:colorLow rgb="FFD00000"/>
          <x14:sparklines>
            <x14:sparkline>
              <xm:f>'P01.2 Reconocimientos 3 hrs'!E112:E163</xm:f>
              <xm:sqref>D14</xm:sqref>
            </x14:sparkline>
          </x14:sparklines>
        </x14:sparklineGroup>
        <x14:sparklineGroup manualMax="150" manualMin="0" lineWeight="2.25" displayEmptyCellsAs="gap" minAxisType="custom" maxAxisType="custom" xr2:uid="{00000000-0003-0000-0000-00000A000000}">
          <x14:colorSeries theme="6"/>
          <x14:colorNegative rgb="FFD00000"/>
          <x14:colorAxis rgb="FF000000"/>
          <x14:colorMarkers rgb="FFD00000"/>
          <x14:colorFirst rgb="FFD00000"/>
          <x14:colorLast rgb="FFD00000"/>
          <x14:colorHigh rgb="FFD00000"/>
          <x14:colorLow rgb="FFD00000"/>
          <x14:sparklines>
            <x14:sparkline>
              <xm:f>'P01.3 Volumetría'!F64:F115</xm:f>
              <xm:sqref>D15</xm:sqref>
            </x14:sparkline>
          </x14:sparklines>
        </x14:sparklineGroup>
        <x14:sparklineGroup manualMax="6" manualMin="0" lineWeight="2.25" displayEmptyCellsAs="gap" minAxisType="custom" maxAxisType="custom" xr2:uid="{00000000-0003-0000-0000-00000B000000}">
          <x14:colorSeries theme="6"/>
          <x14:colorNegative rgb="FFD00000"/>
          <x14:colorAxis rgb="FF000000"/>
          <x14:colorMarkers rgb="FFD00000"/>
          <x14:colorFirst rgb="FFD00000"/>
          <x14:colorLast rgb="FFD00000"/>
          <x14:colorHigh rgb="FFD00000"/>
          <x14:colorLow rgb="FFD00000"/>
          <x14:sparklines>
            <x14:sparkline>
              <xm:f>'P01.4 Tiempo VUCEM'!E4:E43</xm:f>
              <xm:sqref>D16</xm:sqref>
            </x14:sparkline>
          </x14:sparklines>
        </x14:sparklineGroup>
        <x14:sparklineGroup manualMax="100" manualMin="-5" lineWeight="2.25" displayEmptyCellsAs="gap" minAxisType="custom" maxAxisType="custom" xr2:uid="{00000000-0003-0000-0000-00000D000000}">
          <x14:colorSeries theme="6"/>
          <x14:colorNegative rgb="FFD00000"/>
          <x14:colorAxis rgb="FF000000"/>
          <x14:colorMarkers rgb="FFD00000"/>
          <x14:colorFirst rgb="FFD00000"/>
          <x14:colorLast rgb="FFD00000"/>
          <x14:colorHigh rgb="FFD00000"/>
          <x14:colorLow rgb="FFD00000"/>
          <x14:sparklines>
            <x14:sparkline>
              <xm:f>'I01.1 Capital humano'!E20:E36</xm:f>
              <xm:sqref>D17</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L148"/>
  <sheetViews>
    <sheetView showGridLines="0" zoomScale="80" zoomScaleNormal="80" workbookViewId="0">
      <pane ySplit="3" topLeftCell="A95" activePane="bottomLeft" state="frozen"/>
      <selection activeCell="C25" sqref="C25"/>
      <selection pane="bottomLeft" activeCell="H128" sqref="H128"/>
    </sheetView>
  </sheetViews>
  <sheetFormatPr baseColWidth="10" defaultColWidth="11.42578125" defaultRowHeight="15" x14ac:dyDescent="0.25"/>
  <cols>
    <col min="1" max="2" width="8.7109375" customWidth="1"/>
    <col min="3" max="3" width="15.42578125" customWidth="1"/>
    <col min="4" max="5" width="16.42578125" customWidth="1"/>
  </cols>
  <sheetData>
    <row r="1" spans="1:12" x14ac:dyDescent="0.25">
      <c r="A1" s="4" t="s">
        <v>120</v>
      </c>
      <c r="B1" s="4"/>
    </row>
    <row r="2" spans="1:12" x14ac:dyDescent="0.25">
      <c r="A2" s="4"/>
      <c r="B2" s="4"/>
      <c r="D2" s="8" t="s">
        <v>62</v>
      </c>
      <c r="E2" s="8" t="s">
        <v>63</v>
      </c>
      <c r="F2" s="15" t="s">
        <v>64</v>
      </c>
    </row>
    <row r="3" spans="1:12" ht="45" x14ac:dyDescent="0.25">
      <c r="A3" s="14" t="s">
        <v>121</v>
      </c>
      <c r="B3" s="14" t="s">
        <v>122</v>
      </c>
      <c r="C3" s="7" t="s">
        <v>123</v>
      </c>
      <c r="D3" s="7" t="s">
        <v>124</v>
      </c>
      <c r="E3" s="7" t="s">
        <v>125</v>
      </c>
      <c r="F3" s="9" t="s">
        <v>126</v>
      </c>
      <c r="H3" s="11" t="str">
        <f>+CONCATENATE(ROUND(F132,2)," crecimiento %")</f>
        <v>18.87 crecimiento %</v>
      </c>
      <c r="L3" t="s">
        <v>127</v>
      </c>
    </row>
    <row r="4" spans="1:12" x14ac:dyDescent="0.25">
      <c r="A4" s="95">
        <v>2014</v>
      </c>
      <c r="B4" s="1" t="s">
        <v>70</v>
      </c>
      <c r="C4" s="19">
        <v>713</v>
      </c>
      <c r="D4" s="2">
        <f>SUM($C$4:C4)</f>
        <v>713</v>
      </c>
      <c r="G4" s="2"/>
    </row>
    <row r="5" spans="1:12" x14ac:dyDescent="0.25">
      <c r="A5" s="95"/>
      <c r="B5" s="1" t="s">
        <v>71</v>
      </c>
      <c r="C5" s="19">
        <v>914</v>
      </c>
      <c r="D5" s="2">
        <f>SUM($C$4:C5)</f>
        <v>1627</v>
      </c>
      <c r="G5" s="2"/>
    </row>
    <row r="6" spans="1:12" x14ac:dyDescent="0.25">
      <c r="A6" s="95"/>
      <c r="B6" s="1" t="s">
        <v>72</v>
      </c>
      <c r="C6" s="19">
        <v>1165</v>
      </c>
      <c r="D6" s="2">
        <f>SUM($C$4:C6)</f>
        <v>2792</v>
      </c>
      <c r="G6" s="2"/>
    </row>
    <row r="7" spans="1:12" x14ac:dyDescent="0.25">
      <c r="A7" s="95"/>
      <c r="B7" s="1" t="s">
        <v>73</v>
      </c>
      <c r="C7" s="19">
        <v>1170</v>
      </c>
      <c r="D7" s="2">
        <f>SUM($C$4:C7)</f>
        <v>3962</v>
      </c>
      <c r="G7" s="2"/>
    </row>
    <row r="8" spans="1:12" x14ac:dyDescent="0.25">
      <c r="A8" s="95"/>
      <c r="B8" s="1" t="s">
        <v>74</v>
      </c>
      <c r="C8" s="19">
        <v>1578</v>
      </c>
      <c r="D8" s="2">
        <f>SUM($C$4:C8)</f>
        <v>5540</v>
      </c>
      <c r="G8" s="2"/>
    </row>
    <row r="9" spans="1:12" x14ac:dyDescent="0.25">
      <c r="A9" s="95"/>
      <c r="B9" s="1" t="s">
        <v>75</v>
      </c>
      <c r="C9" s="19">
        <v>1014</v>
      </c>
      <c r="D9" s="2">
        <f>SUM($C$4:C9)</f>
        <v>6554</v>
      </c>
      <c r="G9" s="2"/>
    </row>
    <row r="10" spans="1:12" x14ac:dyDescent="0.25">
      <c r="A10" s="95"/>
      <c r="B10" s="1" t="s">
        <v>76</v>
      </c>
      <c r="C10" s="19">
        <v>1408</v>
      </c>
      <c r="D10" s="2">
        <f>SUM($C$4:C10)</f>
        <v>7962</v>
      </c>
      <c r="G10" s="2"/>
    </row>
    <row r="11" spans="1:12" x14ac:dyDescent="0.25">
      <c r="A11" s="95"/>
      <c r="B11" s="1" t="s">
        <v>77</v>
      </c>
      <c r="C11" s="19">
        <v>1254</v>
      </c>
      <c r="D11" s="2">
        <f>SUM($C$4:C11)</f>
        <v>9216</v>
      </c>
      <c r="G11" s="2"/>
    </row>
    <row r="12" spans="1:12" x14ac:dyDescent="0.25">
      <c r="A12" s="95"/>
      <c r="B12" s="1" t="s">
        <v>78</v>
      </c>
      <c r="C12" s="19">
        <v>1316</v>
      </c>
      <c r="D12" s="2">
        <f>SUM($C$4:C12)</f>
        <v>10532</v>
      </c>
      <c r="G12" s="2"/>
    </row>
    <row r="13" spans="1:12" x14ac:dyDescent="0.25">
      <c r="A13" s="95"/>
      <c r="B13" s="1" t="s">
        <v>79</v>
      </c>
      <c r="C13" s="19">
        <v>1661</v>
      </c>
      <c r="D13" s="2">
        <f>SUM($C$4:C13)</f>
        <v>12193</v>
      </c>
      <c r="G13" s="2"/>
    </row>
    <row r="14" spans="1:12" x14ac:dyDescent="0.25">
      <c r="A14" s="95"/>
      <c r="B14" s="1" t="s">
        <v>80</v>
      </c>
      <c r="C14" s="19">
        <v>873</v>
      </c>
      <c r="D14" s="2">
        <f>SUM($C$4:C14)</f>
        <v>13066</v>
      </c>
      <c r="G14" s="2"/>
    </row>
    <row r="15" spans="1:12" x14ac:dyDescent="0.25">
      <c r="A15" s="95"/>
      <c r="B15" s="1" t="s">
        <v>81</v>
      </c>
      <c r="C15" s="19">
        <v>795</v>
      </c>
      <c r="D15" s="2">
        <f>SUM($C$4:C15)</f>
        <v>13861</v>
      </c>
      <c r="G15" s="2"/>
    </row>
    <row r="16" spans="1:12" x14ac:dyDescent="0.25">
      <c r="A16" s="95">
        <v>2015</v>
      </c>
      <c r="B16" s="1" t="s">
        <v>70</v>
      </c>
      <c r="C16" s="19">
        <v>997</v>
      </c>
      <c r="D16" s="2">
        <f>SUM($C$4:C16)</f>
        <v>14858</v>
      </c>
      <c r="E16" s="2">
        <f t="shared" ref="E16:E27" si="0">D4</f>
        <v>713</v>
      </c>
      <c r="F16" s="43">
        <f>((D16/E16)-1)*100</f>
        <v>1983.8709677419356</v>
      </c>
      <c r="G16" s="2"/>
      <c r="H16" s="12"/>
    </row>
    <row r="17" spans="1:8" x14ac:dyDescent="0.25">
      <c r="A17" s="95"/>
      <c r="B17" s="1" t="s">
        <v>71</v>
      </c>
      <c r="C17" s="19">
        <v>1078</v>
      </c>
      <c r="D17" s="2">
        <f>SUM($C$4:C17)</f>
        <v>15936</v>
      </c>
      <c r="E17" s="2">
        <f t="shared" si="0"/>
        <v>1627</v>
      </c>
      <c r="F17" s="43">
        <f t="shared" ref="F17:F80" si="1">((D17/E17)-1)*100</f>
        <v>879.47141979102651</v>
      </c>
      <c r="G17" s="2"/>
      <c r="H17" s="12"/>
    </row>
    <row r="18" spans="1:8" x14ac:dyDescent="0.25">
      <c r="A18" s="95"/>
      <c r="B18" s="1" t="s">
        <v>72</v>
      </c>
      <c r="C18" s="19">
        <v>1073</v>
      </c>
      <c r="D18" s="2">
        <f>SUM($C$4:C18)</f>
        <v>17009</v>
      </c>
      <c r="E18" s="2">
        <f t="shared" si="0"/>
        <v>2792</v>
      </c>
      <c r="F18" s="43">
        <f t="shared" si="1"/>
        <v>509.20487106017191</v>
      </c>
      <c r="G18" s="2"/>
      <c r="H18" s="12"/>
    </row>
    <row r="19" spans="1:8" x14ac:dyDescent="0.25">
      <c r="A19" s="95"/>
      <c r="B19" s="1" t="s">
        <v>73</v>
      </c>
      <c r="C19" s="19">
        <v>952</v>
      </c>
      <c r="D19" s="2">
        <f>SUM($C$4:C19)</f>
        <v>17961</v>
      </c>
      <c r="E19" s="2">
        <f t="shared" si="0"/>
        <v>3962</v>
      </c>
      <c r="F19" s="43">
        <f t="shared" si="1"/>
        <v>353.33165068147395</v>
      </c>
      <c r="G19" s="2"/>
      <c r="H19" s="12"/>
    </row>
    <row r="20" spans="1:8" x14ac:dyDescent="0.25">
      <c r="A20" s="95"/>
      <c r="B20" s="1" t="s">
        <v>74</v>
      </c>
      <c r="C20" s="19">
        <v>998</v>
      </c>
      <c r="D20" s="2">
        <f>SUM($C$4:C20)</f>
        <v>18959</v>
      </c>
      <c r="E20" s="2">
        <f t="shared" si="0"/>
        <v>5540</v>
      </c>
      <c r="F20" s="43">
        <f t="shared" si="1"/>
        <v>242.22021660649818</v>
      </c>
      <c r="G20" s="2"/>
      <c r="H20" s="12"/>
    </row>
    <row r="21" spans="1:8" x14ac:dyDescent="0.25">
      <c r="A21" s="95"/>
      <c r="B21" s="1" t="s">
        <v>75</v>
      </c>
      <c r="C21" s="19">
        <v>1105</v>
      </c>
      <c r="D21" s="2">
        <f>SUM($C$4:C21)</f>
        <v>20064</v>
      </c>
      <c r="E21" s="2">
        <f t="shared" si="0"/>
        <v>6554</v>
      </c>
      <c r="F21" s="43">
        <f t="shared" si="1"/>
        <v>206.13365883429969</v>
      </c>
      <c r="G21" s="2"/>
      <c r="H21" s="12"/>
    </row>
    <row r="22" spans="1:8" x14ac:dyDescent="0.25">
      <c r="A22" s="95"/>
      <c r="B22" s="1" t="s">
        <v>76</v>
      </c>
      <c r="C22" s="19">
        <v>1047</v>
      </c>
      <c r="D22" s="2">
        <f>SUM($C$4:C22)</f>
        <v>21111</v>
      </c>
      <c r="E22" s="2">
        <f t="shared" si="0"/>
        <v>7962</v>
      </c>
      <c r="F22" s="43">
        <f t="shared" si="1"/>
        <v>165.14694800301433</v>
      </c>
      <c r="G22" s="2"/>
      <c r="H22" s="12"/>
    </row>
    <row r="23" spans="1:8" s="75" customFormat="1" x14ac:dyDescent="0.25">
      <c r="A23" s="95"/>
      <c r="B23" s="76" t="s">
        <v>77</v>
      </c>
      <c r="C23" s="80">
        <v>1065</v>
      </c>
      <c r="D23" s="77">
        <f>SUM($C$4:C23)</f>
        <v>22176</v>
      </c>
      <c r="E23" s="77">
        <f t="shared" si="0"/>
        <v>9216</v>
      </c>
      <c r="F23" s="81">
        <f t="shared" si="1"/>
        <v>140.625</v>
      </c>
      <c r="G23" s="77"/>
      <c r="H23" s="82"/>
    </row>
    <row r="24" spans="1:8" x14ac:dyDescent="0.25">
      <c r="A24" s="95"/>
      <c r="B24" s="1" t="s">
        <v>78</v>
      </c>
      <c r="C24" s="19">
        <v>1581</v>
      </c>
      <c r="D24" s="2">
        <f>SUM($C$4:C24)</f>
        <v>23757</v>
      </c>
      <c r="E24" s="2">
        <f t="shared" si="0"/>
        <v>10532</v>
      </c>
      <c r="F24" s="43">
        <f t="shared" si="1"/>
        <v>125.5696923661223</v>
      </c>
      <c r="G24" s="2"/>
      <c r="H24" s="12"/>
    </row>
    <row r="25" spans="1:8" x14ac:dyDescent="0.25">
      <c r="A25" s="95"/>
      <c r="B25" s="1" t="s">
        <v>79</v>
      </c>
      <c r="C25" s="19">
        <v>1334</v>
      </c>
      <c r="D25" s="2">
        <f>SUM($C$4:C25)</f>
        <v>25091</v>
      </c>
      <c r="E25" s="2">
        <f t="shared" si="0"/>
        <v>12193</v>
      </c>
      <c r="F25" s="43">
        <f t="shared" si="1"/>
        <v>105.78200606905601</v>
      </c>
      <c r="G25" s="2"/>
      <c r="H25" s="12"/>
    </row>
    <row r="26" spans="1:8" x14ac:dyDescent="0.25">
      <c r="A26" s="95"/>
      <c r="B26" s="1" t="s">
        <v>80</v>
      </c>
      <c r="C26" s="19">
        <v>1090</v>
      </c>
      <c r="D26" s="2">
        <f>SUM($C$4:C26)</f>
        <v>26181</v>
      </c>
      <c r="E26" s="2">
        <f t="shared" si="0"/>
        <v>13066</v>
      </c>
      <c r="F26" s="43">
        <f t="shared" si="1"/>
        <v>100.37501913362928</v>
      </c>
      <c r="G26" s="2"/>
      <c r="H26" s="12"/>
    </row>
    <row r="27" spans="1:8" x14ac:dyDescent="0.25">
      <c r="A27" s="95"/>
      <c r="B27" s="1" t="s">
        <v>81</v>
      </c>
      <c r="C27" s="19">
        <v>838</v>
      </c>
      <c r="D27" s="2">
        <f>SUM($C$4:C27)</f>
        <v>27019</v>
      </c>
      <c r="E27" s="2">
        <f t="shared" si="0"/>
        <v>13861</v>
      </c>
      <c r="F27" s="43">
        <f t="shared" si="1"/>
        <v>94.928215857441728</v>
      </c>
      <c r="G27" s="2"/>
      <c r="H27" s="12"/>
    </row>
    <row r="28" spans="1:8" x14ac:dyDescent="0.25">
      <c r="A28" s="96">
        <v>2016</v>
      </c>
      <c r="B28" s="1" t="s">
        <v>70</v>
      </c>
      <c r="C28" s="19">
        <v>830</v>
      </c>
      <c r="D28" s="2">
        <f>SUM($C$4:C28)</f>
        <v>27849</v>
      </c>
      <c r="E28" s="2">
        <f t="shared" ref="E28:E57" si="2">D16</f>
        <v>14858</v>
      </c>
      <c r="F28" s="43">
        <f t="shared" si="1"/>
        <v>87.434378785839286</v>
      </c>
      <c r="G28" s="2"/>
      <c r="H28" s="12"/>
    </row>
    <row r="29" spans="1:8" x14ac:dyDescent="0.25">
      <c r="A29" s="96"/>
      <c r="B29" s="1" t="s">
        <v>71</v>
      </c>
      <c r="C29" s="19">
        <v>710</v>
      </c>
      <c r="D29" s="2">
        <f>SUM($C$4:C29)</f>
        <v>28559</v>
      </c>
      <c r="E29" s="2">
        <f t="shared" si="2"/>
        <v>15936</v>
      </c>
      <c r="F29" s="43">
        <f t="shared" si="1"/>
        <v>79.210592369477922</v>
      </c>
      <c r="G29" s="2"/>
      <c r="H29" s="12"/>
    </row>
    <row r="30" spans="1:8" x14ac:dyDescent="0.25">
      <c r="A30" s="96"/>
      <c r="B30" s="1" t="s">
        <v>72</v>
      </c>
      <c r="C30" s="19">
        <v>736</v>
      </c>
      <c r="D30" s="2">
        <f>SUM($C$4:C30)</f>
        <v>29295</v>
      </c>
      <c r="E30" s="2">
        <f t="shared" si="2"/>
        <v>17009</v>
      </c>
      <c r="F30" s="43">
        <f t="shared" si="1"/>
        <v>72.232347580692561</v>
      </c>
      <c r="G30" s="2"/>
      <c r="H30" s="12"/>
    </row>
    <row r="31" spans="1:8" x14ac:dyDescent="0.25">
      <c r="A31" s="96"/>
      <c r="B31" s="1" t="s">
        <v>73</v>
      </c>
      <c r="C31" s="19">
        <v>627</v>
      </c>
      <c r="D31" s="2">
        <f>SUM($C$4:C31)</f>
        <v>29922</v>
      </c>
      <c r="E31" s="2">
        <f t="shared" si="2"/>
        <v>17961</v>
      </c>
      <c r="F31" s="43">
        <f t="shared" si="1"/>
        <v>66.594287623183561</v>
      </c>
      <c r="G31" s="2"/>
      <c r="H31" s="12"/>
    </row>
    <row r="32" spans="1:8" x14ac:dyDescent="0.25">
      <c r="A32" s="96"/>
      <c r="B32" s="1" t="s">
        <v>74</v>
      </c>
      <c r="C32" s="19">
        <v>647</v>
      </c>
      <c r="D32" s="2">
        <f>SUM($C$4:C32)</f>
        <v>30569</v>
      </c>
      <c r="E32" s="2">
        <f t="shared" si="2"/>
        <v>18959</v>
      </c>
      <c r="F32" s="43">
        <f t="shared" si="1"/>
        <v>61.237407036236078</v>
      </c>
      <c r="G32" s="2"/>
      <c r="H32" s="12"/>
    </row>
    <row r="33" spans="1:8" x14ac:dyDescent="0.25">
      <c r="A33" s="96"/>
      <c r="B33" s="1" t="s">
        <v>75</v>
      </c>
      <c r="C33" s="19">
        <v>803</v>
      </c>
      <c r="D33" s="2">
        <f>SUM($C$4:C33)</f>
        <v>31372</v>
      </c>
      <c r="E33" s="2">
        <f t="shared" si="2"/>
        <v>20064</v>
      </c>
      <c r="F33" s="43">
        <f t="shared" si="1"/>
        <v>56.359649122807021</v>
      </c>
      <c r="G33" s="2"/>
      <c r="H33" s="12"/>
    </row>
    <row r="34" spans="1:8" x14ac:dyDescent="0.25">
      <c r="A34" s="96"/>
      <c r="B34" s="1" t="s">
        <v>76</v>
      </c>
      <c r="C34" s="19">
        <v>702</v>
      </c>
      <c r="D34" s="2">
        <f>SUM($C$4:C34)</f>
        <v>32074</v>
      </c>
      <c r="E34" s="2">
        <f t="shared" si="2"/>
        <v>21111</v>
      </c>
      <c r="F34" s="43">
        <f t="shared" si="1"/>
        <v>51.930273317227993</v>
      </c>
      <c r="G34" s="2"/>
      <c r="H34" s="12"/>
    </row>
    <row r="35" spans="1:8" x14ac:dyDescent="0.25">
      <c r="A35" s="96"/>
      <c r="B35" s="1" t="s">
        <v>77</v>
      </c>
      <c r="C35" s="19">
        <v>755</v>
      </c>
      <c r="D35" s="2">
        <f>SUM($C$4:C35)</f>
        <v>32829</v>
      </c>
      <c r="E35" s="2">
        <f t="shared" si="2"/>
        <v>22176</v>
      </c>
      <c r="F35" s="43">
        <f t="shared" si="1"/>
        <v>48.038419913419908</v>
      </c>
      <c r="G35" s="2"/>
      <c r="H35" s="12"/>
    </row>
    <row r="36" spans="1:8" x14ac:dyDescent="0.25">
      <c r="A36" s="96"/>
      <c r="B36" s="1" t="s">
        <v>78</v>
      </c>
      <c r="C36" s="19">
        <v>926</v>
      </c>
      <c r="D36" s="2">
        <f>SUM($C$4:C36)</f>
        <v>33755</v>
      </c>
      <c r="E36" s="2">
        <f t="shared" si="2"/>
        <v>23757</v>
      </c>
      <c r="F36" s="43">
        <f t="shared" si="1"/>
        <v>42.084438270825444</v>
      </c>
      <c r="G36" s="2"/>
      <c r="H36" s="12"/>
    </row>
    <row r="37" spans="1:8" x14ac:dyDescent="0.25">
      <c r="A37" s="96"/>
      <c r="B37" s="1" t="s">
        <v>79</v>
      </c>
      <c r="C37" s="19">
        <v>942</v>
      </c>
      <c r="D37" s="2">
        <f>SUM($C$4:C37)</f>
        <v>34697</v>
      </c>
      <c r="E37" s="2">
        <f t="shared" si="2"/>
        <v>25091</v>
      </c>
      <c r="F37" s="43">
        <f t="shared" si="1"/>
        <v>38.284643896217773</v>
      </c>
      <c r="G37" s="2"/>
      <c r="H37" s="12"/>
    </row>
    <row r="38" spans="1:8" x14ac:dyDescent="0.25">
      <c r="A38" s="96"/>
      <c r="B38" s="1" t="s">
        <v>80</v>
      </c>
      <c r="C38" s="19">
        <v>638</v>
      </c>
      <c r="D38" s="2">
        <f>SUM($C$4:C38)</f>
        <v>35335</v>
      </c>
      <c r="E38" s="2">
        <f t="shared" si="2"/>
        <v>26181</v>
      </c>
      <c r="F38" s="43">
        <f t="shared" si="1"/>
        <v>34.964287078415637</v>
      </c>
      <c r="G38" s="2"/>
      <c r="H38" s="12"/>
    </row>
    <row r="39" spans="1:8" x14ac:dyDescent="0.25">
      <c r="A39" s="96"/>
      <c r="B39" s="1" t="s">
        <v>81</v>
      </c>
      <c r="C39" s="19">
        <v>659</v>
      </c>
      <c r="D39" s="2">
        <f>SUM($C$4:C39)</f>
        <v>35994</v>
      </c>
      <c r="E39" s="2">
        <f t="shared" si="2"/>
        <v>27019</v>
      </c>
      <c r="F39" s="43">
        <f t="shared" si="1"/>
        <v>33.217365557570602</v>
      </c>
      <c r="G39" s="2"/>
      <c r="H39" s="12"/>
    </row>
    <row r="40" spans="1:8" x14ac:dyDescent="0.25">
      <c r="A40" s="96">
        <v>2017</v>
      </c>
      <c r="B40" s="1" t="s">
        <v>70</v>
      </c>
      <c r="C40" s="19">
        <v>780</v>
      </c>
      <c r="D40" s="2">
        <f>SUM($C$4:C40)</f>
        <v>36774</v>
      </c>
      <c r="E40" s="2">
        <f t="shared" si="2"/>
        <v>27849</v>
      </c>
      <c r="F40" s="43">
        <f t="shared" si="1"/>
        <v>32.047829365506828</v>
      </c>
    </row>
    <row r="41" spans="1:8" x14ac:dyDescent="0.25">
      <c r="A41" s="96"/>
      <c r="B41" s="1" t="s">
        <v>71</v>
      </c>
      <c r="C41" s="19">
        <v>737</v>
      </c>
      <c r="D41" s="2">
        <f>SUM($C$4:C41)</f>
        <v>37511</v>
      </c>
      <c r="E41" s="2">
        <f t="shared" si="2"/>
        <v>28559</v>
      </c>
      <c r="F41" s="43">
        <f t="shared" si="1"/>
        <v>31.345635351377844</v>
      </c>
    </row>
    <row r="42" spans="1:8" x14ac:dyDescent="0.25">
      <c r="A42" s="96"/>
      <c r="B42" s="1" t="s">
        <v>72</v>
      </c>
      <c r="C42" s="19">
        <v>908</v>
      </c>
      <c r="D42" s="2">
        <f>SUM($C$4:C42)</f>
        <v>38419</v>
      </c>
      <c r="E42" s="2">
        <f t="shared" si="2"/>
        <v>29295</v>
      </c>
      <c r="F42" s="43">
        <f t="shared" si="1"/>
        <v>31.145246629117594</v>
      </c>
    </row>
    <row r="43" spans="1:8" x14ac:dyDescent="0.25">
      <c r="A43" s="96"/>
      <c r="B43" s="1" t="s">
        <v>73</v>
      </c>
      <c r="C43" s="19">
        <v>587</v>
      </c>
      <c r="D43" s="2">
        <f>SUM($C$4:C43)</f>
        <v>39006</v>
      </c>
      <c r="E43" s="2">
        <f t="shared" si="2"/>
        <v>29922</v>
      </c>
      <c r="F43" s="43">
        <f t="shared" si="1"/>
        <v>30.358933226388608</v>
      </c>
    </row>
    <row r="44" spans="1:8" x14ac:dyDescent="0.25">
      <c r="A44" s="96"/>
      <c r="B44" s="1" t="s">
        <v>74</v>
      </c>
      <c r="C44" s="19">
        <v>826</v>
      </c>
      <c r="D44" s="2">
        <f>SUM($C$4:C44)</f>
        <v>39832</v>
      </c>
      <c r="E44" s="2">
        <f t="shared" si="2"/>
        <v>30569</v>
      </c>
      <c r="F44" s="43">
        <f t="shared" si="1"/>
        <v>30.301939873728291</v>
      </c>
    </row>
    <row r="45" spans="1:8" x14ac:dyDescent="0.25">
      <c r="A45" s="96"/>
      <c r="B45" s="1" t="s">
        <v>75</v>
      </c>
      <c r="C45" s="19">
        <v>911</v>
      </c>
      <c r="D45" s="2">
        <f>SUM($C$4:C45)</f>
        <v>40743</v>
      </c>
      <c r="E45" s="2">
        <f t="shared" si="2"/>
        <v>31372</v>
      </c>
      <c r="F45" s="43">
        <f t="shared" si="1"/>
        <v>29.87058523524162</v>
      </c>
    </row>
    <row r="46" spans="1:8" x14ac:dyDescent="0.25">
      <c r="A46" s="96"/>
      <c r="B46" s="1" t="s">
        <v>76</v>
      </c>
      <c r="C46" s="19">
        <v>1500</v>
      </c>
      <c r="D46" s="2">
        <f>SUM($C$4:C46)</f>
        <v>42243</v>
      </c>
      <c r="E46" s="2">
        <f t="shared" si="2"/>
        <v>32074</v>
      </c>
      <c r="F46" s="43">
        <f t="shared" si="1"/>
        <v>31.704807632350196</v>
      </c>
    </row>
    <row r="47" spans="1:8" x14ac:dyDescent="0.25">
      <c r="A47" s="96"/>
      <c r="B47" s="1" t="s">
        <v>77</v>
      </c>
      <c r="C47" s="19">
        <v>1583</v>
      </c>
      <c r="D47" s="2">
        <f>SUM($C$4:C47)</f>
        <v>43826</v>
      </c>
      <c r="E47" s="2">
        <f t="shared" si="2"/>
        <v>32829</v>
      </c>
      <c r="F47" s="43">
        <f t="shared" si="1"/>
        <v>33.497822047579874</v>
      </c>
    </row>
    <row r="48" spans="1:8" x14ac:dyDescent="0.25">
      <c r="A48" s="96"/>
      <c r="B48" s="1" t="s">
        <v>78</v>
      </c>
      <c r="C48" s="19">
        <v>1961</v>
      </c>
      <c r="D48" s="2">
        <f>SUM($C$4:C48)</f>
        <v>45787</v>
      </c>
      <c r="E48" s="2">
        <f t="shared" si="2"/>
        <v>33755</v>
      </c>
      <c r="F48" s="43">
        <f t="shared" si="1"/>
        <v>35.645089616353133</v>
      </c>
    </row>
    <row r="49" spans="1:6" x14ac:dyDescent="0.25">
      <c r="A49" s="96"/>
      <c r="B49" s="1" t="s">
        <v>79</v>
      </c>
      <c r="C49" s="19">
        <v>2121</v>
      </c>
      <c r="D49" s="2">
        <f>SUM($C$4:C49)</f>
        <v>47908</v>
      </c>
      <c r="E49" s="2">
        <f t="shared" si="2"/>
        <v>34697</v>
      </c>
      <c r="F49" s="43">
        <f t="shared" si="1"/>
        <v>38.075337925469064</v>
      </c>
    </row>
    <row r="50" spans="1:6" x14ac:dyDescent="0.25">
      <c r="A50" s="96"/>
      <c r="B50" s="1" t="s">
        <v>80</v>
      </c>
      <c r="C50" s="19">
        <v>1812</v>
      </c>
      <c r="D50" s="2">
        <f>SUM($C$4:C50)</f>
        <v>49720</v>
      </c>
      <c r="E50" s="2">
        <f t="shared" si="2"/>
        <v>35335</v>
      </c>
      <c r="F50" s="43">
        <f t="shared" si="1"/>
        <v>40.710343851705112</v>
      </c>
    </row>
    <row r="51" spans="1:6" x14ac:dyDescent="0.25">
      <c r="A51" s="96"/>
      <c r="B51" s="1" t="s">
        <v>81</v>
      </c>
      <c r="C51" s="19">
        <v>1261</v>
      </c>
      <c r="D51" s="2">
        <f>SUM($C$4:C51)</f>
        <v>50981</v>
      </c>
      <c r="E51" s="2">
        <f t="shared" si="2"/>
        <v>35994</v>
      </c>
      <c r="F51" s="43">
        <f t="shared" si="1"/>
        <v>41.63749513807857</v>
      </c>
    </row>
    <row r="52" spans="1:6" x14ac:dyDescent="0.25">
      <c r="A52" s="96">
        <v>2018</v>
      </c>
      <c r="B52" s="1" t="s">
        <v>70</v>
      </c>
      <c r="C52" s="19">
        <v>1352</v>
      </c>
      <c r="D52" s="2">
        <f>SUM($C$4:C52)</f>
        <v>52333</v>
      </c>
      <c r="E52" s="2">
        <f t="shared" si="2"/>
        <v>36774</v>
      </c>
      <c r="F52" s="43">
        <f t="shared" si="1"/>
        <v>42.309784086582901</v>
      </c>
    </row>
    <row r="53" spans="1:6" x14ac:dyDescent="0.25">
      <c r="A53" s="96"/>
      <c r="B53" s="1" t="s">
        <v>71</v>
      </c>
      <c r="C53" s="19">
        <v>1415</v>
      </c>
      <c r="D53" s="2">
        <f>SUM($C$4:C53)</f>
        <v>53748</v>
      </c>
      <c r="E53" s="2">
        <f t="shared" si="2"/>
        <v>37511</v>
      </c>
      <c r="F53" s="43">
        <f t="shared" si="1"/>
        <v>43.285969448961637</v>
      </c>
    </row>
    <row r="54" spans="1:6" x14ac:dyDescent="0.25">
      <c r="A54" s="96"/>
      <c r="B54" s="1" t="s">
        <v>72</v>
      </c>
      <c r="C54" s="19">
        <v>3042</v>
      </c>
      <c r="D54" s="2">
        <f>SUM($C$4:C54)</f>
        <v>56790</v>
      </c>
      <c r="E54" s="2">
        <f t="shared" si="2"/>
        <v>38419</v>
      </c>
      <c r="F54" s="43">
        <f t="shared" si="1"/>
        <v>47.817486139670471</v>
      </c>
    </row>
    <row r="55" spans="1:6" x14ac:dyDescent="0.25">
      <c r="A55" s="96"/>
      <c r="B55" s="1" t="s">
        <v>73</v>
      </c>
      <c r="C55" s="19">
        <v>10583</v>
      </c>
      <c r="D55" s="2">
        <f>SUM($C$4:C55)</f>
        <v>67373</v>
      </c>
      <c r="E55" s="2">
        <f t="shared" si="2"/>
        <v>39006</v>
      </c>
      <c r="F55" s="43">
        <f t="shared" si="1"/>
        <v>72.724709019125271</v>
      </c>
    </row>
    <row r="56" spans="1:6" x14ac:dyDescent="0.25">
      <c r="A56" s="96"/>
      <c r="B56" s="1" t="s">
        <v>74</v>
      </c>
      <c r="C56" s="19">
        <v>9508</v>
      </c>
      <c r="D56" s="2">
        <f>SUM($C$4:C56)</f>
        <v>76881</v>
      </c>
      <c r="E56" s="2">
        <f t="shared" si="2"/>
        <v>39832</v>
      </c>
      <c r="F56" s="43">
        <f t="shared" si="1"/>
        <v>93.013155252058638</v>
      </c>
    </row>
    <row r="57" spans="1:6" x14ac:dyDescent="0.25">
      <c r="A57" s="96"/>
      <c r="B57" s="1" t="s">
        <v>75</v>
      </c>
      <c r="C57" s="19">
        <v>6151</v>
      </c>
      <c r="D57" s="2">
        <f>SUM($C$4:C57)</f>
        <v>83032</v>
      </c>
      <c r="E57" s="2">
        <f t="shared" si="2"/>
        <v>40743</v>
      </c>
      <c r="F57" s="43">
        <f t="shared" si="1"/>
        <v>103.79451684952015</v>
      </c>
    </row>
    <row r="58" spans="1:6" x14ac:dyDescent="0.25">
      <c r="A58" s="96"/>
      <c r="B58" s="1" t="s">
        <v>76</v>
      </c>
      <c r="C58" s="19">
        <v>6185</v>
      </c>
      <c r="D58" s="2">
        <f>SUM($C$4:C58)</f>
        <v>89217</v>
      </c>
      <c r="E58" s="2">
        <f t="shared" ref="E58:E68" si="3">D46</f>
        <v>42243</v>
      </c>
      <c r="F58" s="43">
        <f t="shared" si="1"/>
        <v>111.19948867267948</v>
      </c>
    </row>
    <row r="59" spans="1:6" x14ac:dyDescent="0.25">
      <c r="A59" s="96"/>
      <c r="B59" s="1" t="s">
        <v>77</v>
      </c>
      <c r="C59" s="19">
        <v>6458</v>
      </c>
      <c r="D59" s="2">
        <f>SUM($C$4:C59)</f>
        <v>95675</v>
      </c>
      <c r="E59" s="2">
        <f t="shared" si="3"/>
        <v>43826</v>
      </c>
      <c r="F59" s="43">
        <f t="shared" si="1"/>
        <v>118.30648473508876</v>
      </c>
    </row>
    <row r="60" spans="1:6" x14ac:dyDescent="0.25">
      <c r="A60" s="96"/>
      <c r="B60" s="1" t="s">
        <v>78</v>
      </c>
      <c r="C60" s="19">
        <v>6119</v>
      </c>
      <c r="D60" s="2">
        <f>SUM($C$4:C60)</f>
        <v>101794</v>
      </c>
      <c r="E60" s="2">
        <f t="shared" si="3"/>
        <v>45787</v>
      </c>
      <c r="F60" s="43">
        <f t="shared" si="1"/>
        <v>122.32074606329309</v>
      </c>
    </row>
    <row r="61" spans="1:6" x14ac:dyDescent="0.25">
      <c r="A61" s="96"/>
      <c r="B61" s="1" t="s">
        <v>79</v>
      </c>
      <c r="C61" s="19">
        <v>6627</v>
      </c>
      <c r="D61" s="2">
        <f>SUM($C$4:C61)</f>
        <v>108421</v>
      </c>
      <c r="E61" s="2">
        <f t="shared" si="3"/>
        <v>47908</v>
      </c>
      <c r="F61" s="43">
        <f t="shared" si="1"/>
        <v>126.31084578775989</v>
      </c>
    </row>
    <row r="62" spans="1:6" x14ac:dyDescent="0.25">
      <c r="A62" s="96"/>
      <c r="B62" s="1" t="s">
        <v>80</v>
      </c>
      <c r="C62" s="19">
        <v>4644</v>
      </c>
      <c r="D62" s="2">
        <f>SUM($C$4:C62)</f>
        <v>113065</v>
      </c>
      <c r="E62" s="2">
        <f t="shared" si="3"/>
        <v>49720</v>
      </c>
      <c r="F62" s="43">
        <f t="shared" si="1"/>
        <v>127.40345937248594</v>
      </c>
    </row>
    <row r="63" spans="1:6" x14ac:dyDescent="0.25">
      <c r="A63" s="96"/>
      <c r="B63" s="1" t="s">
        <v>81</v>
      </c>
      <c r="C63" s="19">
        <v>3558</v>
      </c>
      <c r="D63" s="2">
        <f>SUM($C$4:C63)</f>
        <v>116623</v>
      </c>
      <c r="E63" s="2">
        <f t="shared" si="3"/>
        <v>50981</v>
      </c>
      <c r="F63" s="43">
        <f t="shared" si="1"/>
        <v>128.75777250348168</v>
      </c>
    </row>
    <row r="64" spans="1:6" x14ac:dyDescent="0.25">
      <c r="A64" s="96">
        <v>2019</v>
      </c>
      <c r="B64" s="1" t="s">
        <v>70</v>
      </c>
      <c r="C64" s="19">
        <v>4820</v>
      </c>
      <c r="D64" s="2">
        <f>SUM($C$4:C64)</f>
        <v>121443</v>
      </c>
      <c r="E64" s="2">
        <f t="shared" si="3"/>
        <v>52333</v>
      </c>
      <c r="F64" s="43">
        <f t="shared" si="1"/>
        <v>132.05816597557947</v>
      </c>
    </row>
    <row r="65" spans="1:6" x14ac:dyDescent="0.25">
      <c r="A65" s="96"/>
      <c r="B65" s="1" t="s">
        <v>71</v>
      </c>
      <c r="C65" s="19">
        <v>5619</v>
      </c>
      <c r="D65" s="2">
        <f>SUM($C$4:C65)</f>
        <v>127062</v>
      </c>
      <c r="E65" s="2">
        <f t="shared" si="3"/>
        <v>53748</v>
      </c>
      <c r="F65" s="43">
        <f t="shared" si="1"/>
        <v>136.40321500334895</v>
      </c>
    </row>
    <row r="66" spans="1:6" x14ac:dyDescent="0.25">
      <c r="A66" s="96"/>
      <c r="B66" s="1" t="s">
        <v>72</v>
      </c>
      <c r="C66" s="19">
        <v>6054</v>
      </c>
      <c r="D66" s="2">
        <f>SUM($C$4:C66)</f>
        <v>133116</v>
      </c>
      <c r="E66" s="2">
        <f t="shared" si="3"/>
        <v>56790</v>
      </c>
      <c r="F66" s="43">
        <f t="shared" si="1"/>
        <v>134.40042260961437</v>
      </c>
    </row>
    <row r="67" spans="1:6" x14ac:dyDescent="0.25">
      <c r="A67" s="96"/>
      <c r="B67" s="1" t="s">
        <v>73</v>
      </c>
      <c r="C67" s="19">
        <v>5806</v>
      </c>
      <c r="D67" s="2">
        <f>SUM($C$4:C67)</f>
        <v>138922</v>
      </c>
      <c r="E67" s="2">
        <f t="shared" si="3"/>
        <v>67373</v>
      </c>
      <c r="F67" s="43">
        <f t="shared" si="1"/>
        <v>106.19832870734567</v>
      </c>
    </row>
    <row r="68" spans="1:6" x14ac:dyDescent="0.25">
      <c r="A68" s="96"/>
      <c r="B68" s="1" t="s">
        <v>74</v>
      </c>
      <c r="C68" s="19">
        <v>6016</v>
      </c>
      <c r="D68" s="2">
        <f>SUM($C$4:C68)</f>
        <v>144938</v>
      </c>
      <c r="E68" s="2">
        <f t="shared" si="3"/>
        <v>76881</v>
      </c>
      <c r="F68" s="43">
        <f t="shared" si="1"/>
        <v>88.522521819435227</v>
      </c>
    </row>
    <row r="69" spans="1:6" x14ac:dyDescent="0.25">
      <c r="A69" s="96"/>
      <c r="B69" s="1" t="s">
        <v>75</v>
      </c>
      <c r="C69" s="19">
        <v>5280</v>
      </c>
      <c r="D69" s="2">
        <f>SUM($C$4:C69)</f>
        <v>150218</v>
      </c>
      <c r="E69" s="2">
        <f t="shared" ref="E69:E75" si="4">D57</f>
        <v>83032</v>
      </c>
      <c r="F69" s="43">
        <f t="shared" si="1"/>
        <v>80.915791502071485</v>
      </c>
    </row>
    <row r="70" spans="1:6" x14ac:dyDescent="0.25">
      <c r="A70" s="96"/>
      <c r="B70" s="1" t="s">
        <v>76</v>
      </c>
      <c r="C70" s="19">
        <v>6087</v>
      </c>
      <c r="D70" s="2">
        <f>SUM($C$4:C70)</f>
        <v>156305</v>
      </c>
      <c r="E70" s="2">
        <f t="shared" si="4"/>
        <v>89217</v>
      </c>
      <c r="F70" s="43">
        <f t="shared" si="1"/>
        <v>75.196431173431066</v>
      </c>
    </row>
    <row r="71" spans="1:6" x14ac:dyDescent="0.25">
      <c r="A71" s="96"/>
      <c r="B71" s="1" t="s">
        <v>77</v>
      </c>
      <c r="C71" s="19">
        <v>6114</v>
      </c>
      <c r="D71" s="2">
        <f>SUM($C$4:C71)</f>
        <v>162419</v>
      </c>
      <c r="E71" s="2">
        <f t="shared" si="4"/>
        <v>95675</v>
      </c>
      <c r="F71" s="43">
        <f t="shared" si="1"/>
        <v>69.761170629736085</v>
      </c>
    </row>
    <row r="72" spans="1:6" x14ac:dyDescent="0.25">
      <c r="A72" s="96"/>
      <c r="B72" s="1" t="s">
        <v>78</v>
      </c>
      <c r="C72" s="19">
        <v>8066</v>
      </c>
      <c r="D72" s="2">
        <f>SUM($C$4:C72)</f>
        <v>170485</v>
      </c>
      <c r="E72" s="2">
        <f t="shared" si="4"/>
        <v>101794</v>
      </c>
      <c r="F72" s="43">
        <f t="shared" si="1"/>
        <v>67.480401595378893</v>
      </c>
    </row>
    <row r="73" spans="1:6" x14ac:dyDescent="0.25">
      <c r="A73" s="96"/>
      <c r="B73" s="1" t="s">
        <v>79</v>
      </c>
      <c r="C73" s="19">
        <v>7267</v>
      </c>
      <c r="D73" s="2">
        <f>SUM($C$4:C73)</f>
        <v>177752</v>
      </c>
      <c r="E73" s="2">
        <f t="shared" si="4"/>
        <v>108421</v>
      </c>
      <c r="F73" s="43">
        <f t="shared" si="1"/>
        <v>63.946099002960686</v>
      </c>
    </row>
    <row r="74" spans="1:6" x14ac:dyDescent="0.25">
      <c r="A74" s="96"/>
      <c r="B74" s="1" t="s">
        <v>80</v>
      </c>
      <c r="C74" s="19">
        <v>5006</v>
      </c>
      <c r="D74" s="2">
        <f>SUM($C$4:C74)</f>
        <v>182758</v>
      </c>
      <c r="E74" s="2">
        <f t="shared" si="4"/>
        <v>113065</v>
      </c>
      <c r="F74" s="43">
        <f t="shared" si="1"/>
        <v>61.639764737098133</v>
      </c>
    </row>
    <row r="75" spans="1:6" x14ac:dyDescent="0.25">
      <c r="A75" s="96"/>
      <c r="B75" s="1" t="s">
        <v>81</v>
      </c>
      <c r="C75" s="19">
        <v>3836</v>
      </c>
      <c r="D75" s="2">
        <f>SUM($C$4:C75)</f>
        <v>186594</v>
      </c>
      <c r="E75" s="2">
        <f t="shared" si="4"/>
        <v>116623</v>
      </c>
      <c r="F75" s="43">
        <f t="shared" si="1"/>
        <v>59.997599101377943</v>
      </c>
    </row>
    <row r="76" spans="1:6" x14ac:dyDescent="0.25">
      <c r="A76" s="95">
        <v>2020</v>
      </c>
      <c r="B76" s="1" t="s">
        <v>70</v>
      </c>
      <c r="C76" s="19">
        <v>6264</v>
      </c>
      <c r="D76" s="2">
        <f>SUM($C$4:C76)</f>
        <v>192858</v>
      </c>
      <c r="E76" s="2">
        <f>D64</f>
        <v>121443</v>
      </c>
      <c r="F76" s="43">
        <f t="shared" si="1"/>
        <v>58.805365480101777</v>
      </c>
    </row>
    <row r="77" spans="1:6" x14ac:dyDescent="0.25">
      <c r="A77" s="95"/>
      <c r="B77" s="1" t="s">
        <v>71</v>
      </c>
      <c r="C77" s="19">
        <v>5711</v>
      </c>
      <c r="D77" s="2">
        <f>SUM($C$4:C77)</f>
        <v>198569</v>
      </c>
      <c r="E77" s="2">
        <f>D65</f>
        <v>127062</v>
      </c>
      <c r="F77" s="43">
        <f t="shared" si="1"/>
        <v>56.277250476145511</v>
      </c>
    </row>
    <row r="78" spans="1:6" x14ac:dyDescent="0.25">
      <c r="A78" s="95"/>
      <c r="B78" s="1" t="s">
        <v>72</v>
      </c>
      <c r="C78" s="19">
        <v>5297</v>
      </c>
      <c r="D78" s="2">
        <f>SUM($C$4:C78)</f>
        <v>203866</v>
      </c>
      <c r="E78" s="2">
        <f>D66</f>
        <v>133116</v>
      </c>
      <c r="F78" s="43">
        <f t="shared" si="1"/>
        <v>53.149133086931698</v>
      </c>
    </row>
    <row r="79" spans="1:6" x14ac:dyDescent="0.25">
      <c r="A79" s="95"/>
      <c r="B79" s="1" t="s">
        <v>73</v>
      </c>
      <c r="C79" s="19">
        <v>3141</v>
      </c>
      <c r="D79" s="2">
        <f>SUM($C$4:C79)</f>
        <v>207007</v>
      </c>
      <c r="E79" s="2">
        <f t="shared" ref="E79:E84" si="5">D67</f>
        <v>138922</v>
      </c>
      <c r="F79" s="43">
        <f t="shared" si="1"/>
        <v>49.009516131354289</v>
      </c>
    </row>
    <row r="80" spans="1:6" x14ac:dyDescent="0.25">
      <c r="A80" s="95"/>
      <c r="B80" s="1" t="s">
        <v>74</v>
      </c>
      <c r="C80" s="19">
        <v>3768</v>
      </c>
      <c r="D80" s="2">
        <f>SUM($C$4:C80)</f>
        <v>210775</v>
      </c>
      <c r="E80" s="2">
        <f t="shared" si="5"/>
        <v>144938</v>
      </c>
      <c r="F80" s="43">
        <f t="shared" si="1"/>
        <v>45.424250369123342</v>
      </c>
    </row>
    <row r="81" spans="1:11" x14ac:dyDescent="0.25">
      <c r="A81" s="95"/>
      <c r="B81" s="1" t="s">
        <v>75</v>
      </c>
      <c r="C81" s="19">
        <v>4907</v>
      </c>
      <c r="D81" s="2">
        <f>SUM($C$4:C81)</f>
        <v>215682</v>
      </c>
      <c r="E81" s="2">
        <f t="shared" si="5"/>
        <v>150218</v>
      </c>
      <c r="F81" s="43">
        <f t="shared" ref="F81:F101" si="6">((D81/E81)-1)*100</f>
        <v>43.579331371739748</v>
      </c>
    </row>
    <row r="82" spans="1:11" x14ac:dyDescent="0.25">
      <c r="A82" s="95"/>
      <c r="B82" s="1" t="s">
        <v>76</v>
      </c>
      <c r="C82" s="19">
        <v>5405</v>
      </c>
      <c r="D82" s="2">
        <f>SUM($C$4:C82)</f>
        <v>221087</v>
      </c>
      <c r="E82" s="2">
        <f t="shared" si="5"/>
        <v>156305</v>
      </c>
      <c r="F82" s="43">
        <f t="shared" si="6"/>
        <v>41.445891046351676</v>
      </c>
    </row>
    <row r="83" spans="1:11" x14ac:dyDescent="0.25">
      <c r="A83" s="95"/>
      <c r="B83" s="1" t="s">
        <v>77</v>
      </c>
      <c r="C83" s="19">
        <v>7275</v>
      </c>
      <c r="D83" s="2">
        <f>SUM($C$4:C83)</f>
        <v>228362</v>
      </c>
      <c r="E83" s="2">
        <f t="shared" si="5"/>
        <v>162419</v>
      </c>
      <c r="F83" s="43">
        <f t="shared" si="6"/>
        <v>40.600545502681328</v>
      </c>
    </row>
    <row r="84" spans="1:11" x14ac:dyDescent="0.25">
      <c r="A84" s="95"/>
      <c r="B84" s="1" t="s">
        <v>78</v>
      </c>
      <c r="C84" s="19">
        <v>12204</v>
      </c>
      <c r="D84" s="2">
        <f>SUM($C$4:C84)</f>
        <v>240566</v>
      </c>
      <c r="E84" s="2">
        <f t="shared" si="5"/>
        <v>170485</v>
      </c>
      <c r="F84" s="43">
        <f t="shared" si="6"/>
        <v>41.106842244185707</v>
      </c>
    </row>
    <row r="85" spans="1:11" x14ac:dyDescent="0.25">
      <c r="A85" s="95"/>
      <c r="B85" s="1" t="s">
        <v>79</v>
      </c>
      <c r="C85" s="19">
        <v>11728</v>
      </c>
      <c r="D85" s="2">
        <f>SUM($C$4:C85)</f>
        <v>252294</v>
      </c>
      <c r="E85" s="2">
        <f t="shared" ref="E85:E90" si="7">D73</f>
        <v>177752</v>
      </c>
      <c r="F85" s="43">
        <f t="shared" si="6"/>
        <v>41.935955713578466</v>
      </c>
    </row>
    <row r="86" spans="1:11" x14ac:dyDescent="0.25">
      <c r="A86" s="95"/>
      <c r="B86" s="1" t="s">
        <v>80</v>
      </c>
      <c r="C86" s="19">
        <v>10497</v>
      </c>
      <c r="D86" s="2">
        <f>SUM($C$4:C86)</f>
        <v>262791</v>
      </c>
      <c r="E86" s="2">
        <f t="shared" si="7"/>
        <v>182758</v>
      </c>
      <c r="F86" s="43">
        <f t="shared" si="6"/>
        <v>43.791790236268739</v>
      </c>
    </row>
    <row r="87" spans="1:11" x14ac:dyDescent="0.25">
      <c r="A87" s="95"/>
      <c r="B87" s="1" t="s">
        <v>81</v>
      </c>
      <c r="C87" s="19">
        <v>9375</v>
      </c>
      <c r="D87" s="2">
        <f>SUM($C$4:C87)</f>
        <v>272166</v>
      </c>
      <c r="E87" s="2">
        <f t="shared" si="7"/>
        <v>186594</v>
      </c>
      <c r="F87" s="43">
        <f t="shared" si="6"/>
        <v>45.859995498247528</v>
      </c>
    </row>
    <row r="88" spans="1:11" x14ac:dyDescent="0.25">
      <c r="A88" s="96">
        <v>2021</v>
      </c>
      <c r="B88" t="s">
        <v>70</v>
      </c>
      <c r="C88" s="19">
        <v>9700</v>
      </c>
      <c r="D88" s="2">
        <f>SUM($C$4:C88)</f>
        <v>281866</v>
      </c>
      <c r="E88" s="2">
        <f t="shared" si="7"/>
        <v>192858</v>
      </c>
      <c r="F88" s="43">
        <f t="shared" si="6"/>
        <v>46.152091175891073</v>
      </c>
    </row>
    <row r="89" spans="1:11" x14ac:dyDescent="0.25">
      <c r="A89" s="96"/>
      <c r="B89" s="1" t="s">
        <v>71</v>
      </c>
      <c r="C89" s="19">
        <v>9804</v>
      </c>
      <c r="D89" s="2">
        <f>SUM($C$4:C89)</f>
        <v>291670</v>
      </c>
      <c r="E89" s="2">
        <f t="shared" si="7"/>
        <v>198569</v>
      </c>
      <c r="F89" s="43">
        <f t="shared" si="6"/>
        <v>46.885969108974713</v>
      </c>
    </row>
    <row r="90" spans="1:11" x14ac:dyDescent="0.25">
      <c r="A90" s="96"/>
      <c r="B90" s="1" t="s">
        <v>72</v>
      </c>
      <c r="C90" s="19">
        <v>14328</v>
      </c>
      <c r="D90" s="2">
        <f>SUM($C$4:C90)</f>
        <v>305998</v>
      </c>
      <c r="E90" s="2">
        <f t="shared" si="7"/>
        <v>203866</v>
      </c>
      <c r="F90" s="43">
        <f t="shared" si="6"/>
        <v>50.097613138041666</v>
      </c>
    </row>
    <row r="91" spans="1:11" x14ac:dyDescent="0.25">
      <c r="A91" s="96"/>
      <c r="B91" s="1" t="s">
        <v>73</v>
      </c>
      <c r="C91" s="19">
        <v>14527</v>
      </c>
      <c r="D91" s="2">
        <f>SUM($C$4:C91)</f>
        <v>320525</v>
      </c>
      <c r="E91" s="2">
        <f t="shared" ref="E91:E96" si="8">D79</f>
        <v>207007</v>
      </c>
      <c r="F91" s="43">
        <f t="shared" si="6"/>
        <v>54.837759109595318</v>
      </c>
    </row>
    <row r="92" spans="1:11" x14ac:dyDescent="0.25">
      <c r="A92" s="96"/>
      <c r="B92" s="1" t="s">
        <v>74</v>
      </c>
      <c r="C92" s="19">
        <v>14800</v>
      </c>
      <c r="D92" s="2">
        <f>SUM($C$4:C92)</f>
        <v>335325</v>
      </c>
      <c r="E92" s="2">
        <f t="shared" si="8"/>
        <v>210775</v>
      </c>
      <c r="F92" s="43">
        <f t="shared" si="6"/>
        <v>59.09144822678212</v>
      </c>
    </row>
    <row r="93" spans="1:11" x14ac:dyDescent="0.25">
      <c r="A93" s="96"/>
      <c r="B93" s="1" t="s">
        <v>75</v>
      </c>
      <c r="C93" s="19">
        <v>14540</v>
      </c>
      <c r="D93" s="2">
        <f>SUM($C$4:C93)</f>
        <v>349865</v>
      </c>
      <c r="E93" s="2">
        <f t="shared" si="8"/>
        <v>215682</v>
      </c>
      <c r="F93" s="43">
        <f t="shared" si="6"/>
        <v>62.213351137322533</v>
      </c>
    </row>
    <row r="94" spans="1:11" x14ac:dyDescent="0.25">
      <c r="A94" s="96"/>
      <c r="B94" s="1" t="s">
        <v>76</v>
      </c>
      <c r="C94" s="19">
        <v>14441</v>
      </c>
      <c r="D94" s="2">
        <f>SUM($C$4:C94)</f>
        <v>364306</v>
      </c>
      <c r="E94" s="2">
        <f t="shared" si="8"/>
        <v>221087</v>
      </c>
      <c r="F94" s="43">
        <f t="shared" si="6"/>
        <v>64.779475952905415</v>
      </c>
    </row>
    <row r="95" spans="1:11" x14ac:dyDescent="0.25">
      <c r="A95" s="96"/>
      <c r="B95" s="1" t="s">
        <v>77</v>
      </c>
      <c r="C95" s="19">
        <v>17722</v>
      </c>
      <c r="D95" s="2">
        <f>SUM($C$4:C95)</f>
        <v>382028</v>
      </c>
      <c r="E95" s="2">
        <f t="shared" si="8"/>
        <v>228362</v>
      </c>
      <c r="F95" s="43">
        <f t="shared" si="6"/>
        <v>67.290529948064929</v>
      </c>
    </row>
    <row r="96" spans="1:11" x14ac:dyDescent="0.25">
      <c r="A96" s="96"/>
      <c r="B96" s="1" t="s">
        <v>78</v>
      </c>
      <c r="C96" s="19">
        <v>14960</v>
      </c>
      <c r="D96" s="2">
        <f>SUM($C$4:C96)</f>
        <v>396988</v>
      </c>
      <c r="E96" s="2">
        <f t="shared" si="8"/>
        <v>240566</v>
      </c>
      <c r="F96" s="43">
        <f t="shared" si="6"/>
        <v>65.022488630978614</v>
      </c>
      <c r="K96" s="32"/>
    </row>
    <row r="97" spans="1:6" x14ac:dyDescent="0.25">
      <c r="A97" s="96"/>
      <c r="B97" s="1" t="s">
        <v>79</v>
      </c>
      <c r="C97" s="19">
        <v>13832</v>
      </c>
      <c r="D97" s="2">
        <f>SUM($C$4:C97)</f>
        <v>410820</v>
      </c>
      <c r="E97" s="2">
        <f t="shared" ref="E97:E102" si="9">D85</f>
        <v>252294</v>
      </c>
      <c r="F97" s="43">
        <f t="shared" si="6"/>
        <v>62.833836714309484</v>
      </c>
    </row>
    <row r="98" spans="1:6" x14ac:dyDescent="0.25">
      <c r="A98" s="96"/>
      <c r="B98" s="1" t="s">
        <v>80</v>
      </c>
      <c r="C98" s="19">
        <v>12977</v>
      </c>
      <c r="D98" s="2">
        <f>SUM($C$4:C98)</f>
        <v>423797</v>
      </c>
      <c r="E98" s="2">
        <f t="shared" si="9"/>
        <v>262791</v>
      </c>
      <c r="F98" s="43">
        <f t="shared" si="6"/>
        <v>61.267699426540489</v>
      </c>
    </row>
    <row r="99" spans="1:6" x14ac:dyDescent="0.25">
      <c r="A99" s="96"/>
      <c r="B99" t="s">
        <v>81</v>
      </c>
      <c r="C99" s="19">
        <v>10025</v>
      </c>
      <c r="D99" s="2">
        <f>SUM($C$4:C99)</f>
        <v>433822</v>
      </c>
      <c r="E99" s="2">
        <f t="shared" si="9"/>
        <v>272166</v>
      </c>
      <c r="F99" s="43">
        <f t="shared" si="6"/>
        <v>59.396103848386652</v>
      </c>
    </row>
    <row r="100" spans="1:6" x14ac:dyDescent="0.25">
      <c r="A100" s="96">
        <v>2022</v>
      </c>
      <c r="B100" t="s">
        <v>70</v>
      </c>
      <c r="C100" s="19">
        <v>9762</v>
      </c>
      <c r="D100" s="2">
        <f>SUM($C$4:C100)</f>
        <v>443584</v>
      </c>
      <c r="E100" s="2">
        <f t="shared" si="9"/>
        <v>281866</v>
      </c>
      <c r="F100" s="43">
        <f t="shared" si="6"/>
        <v>57.374071367245435</v>
      </c>
    </row>
    <row r="101" spans="1:6" x14ac:dyDescent="0.25">
      <c r="A101" s="96"/>
      <c r="B101" t="s">
        <v>71</v>
      </c>
      <c r="C101" s="19">
        <v>12635</v>
      </c>
      <c r="D101" s="2">
        <f>SUM($C$4:C101)</f>
        <v>456219</v>
      </c>
      <c r="E101" s="2">
        <f t="shared" si="9"/>
        <v>291670</v>
      </c>
      <c r="F101" s="43">
        <f t="shared" si="6"/>
        <v>56.416155243940061</v>
      </c>
    </row>
    <row r="102" spans="1:6" x14ac:dyDescent="0.25">
      <c r="A102" s="96"/>
      <c r="B102" t="s">
        <v>72</v>
      </c>
      <c r="C102" s="19">
        <v>14398</v>
      </c>
      <c r="D102" s="2">
        <f>SUM($C$4:C102)</f>
        <v>470617</v>
      </c>
      <c r="E102" s="2">
        <f t="shared" si="9"/>
        <v>305998</v>
      </c>
      <c r="F102" s="43">
        <f t="shared" ref="F102:F117" si="10">((D102/E102)-1)*100</f>
        <v>53.797410440591122</v>
      </c>
    </row>
    <row r="103" spans="1:6" x14ac:dyDescent="0.25">
      <c r="A103" s="96"/>
      <c r="B103" t="s">
        <v>73</v>
      </c>
      <c r="C103" s="19">
        <v>11219</v>
      </c>
      <c r="D103" s="2">
        <f>SUM($C$4:C103)</f>
        <v>481836</v>
      </c>
      <c r="E103" s="2">
        <f t="shared" ref="E103:E112" si="11">D91</f>
        <v>320525</v>
      </c>
      <c r="F103" s="43">
        <f t="shared" si="10"/>
        <v>50.327119569456372</v>
      </c>
    </row>
    <row r="104" spans="1:6" x14ac:dyDescent="0.25">
      <c r="A104" s="96"/>
      <c r="B104" t="s">
        <v>74</v>
      </c>
      <c r="C104" s="19">
        <v>11826</v>
      </c>
      <c r="D104" s="2">
        <f>SUM($C$4:C104)</f>
        <v>493662</v>
      </c>
      <c r="E104" s="2">
        <f t="shared" si="11"/>
        <v>335325</v>
      </c>
      <c r="F104" s="43">
        <f t="shared" si="10"/>
        <v>47.218966674122107</v>
      </c>
    </row>
    <row r="105" spans="1:6" x14ac:dyDescent="0.25">
      <c r="A105" s="96"/>
      <c r="B105" t="s">
        <v>75</v>
      </c>
      <c r="C105" s="19">
        <v>11553</v>
      </c>
      <c r="D105" s="2">
        <f>SUM($C$4:C105)</f>
        <v>505215</v>
      </c>
      <c r="E105" s="2">
        <f t="shared" si="11"/>
        <v>349865</v>
      </c>
      <c r="F105" s="43">
        <f t="shared" si="10"/>
        <v>44.402841095851265</v>
      </c>
    </row>
    <row r="106" spans="1:6" x14ac:dyDescent="0.25">
      <c r="A106" s="96"/>
      <c r="B106" t="s">
        <v>76</v>
      </c>
      <c r="C106" s="19">
        <v>12374</v>
      </c>
      <c r="D106" s="2">
        <f>SUM($C$4:C106)</f>
        <v>517589</v>
      </c>
      <c r="E106" s="2">
        <f t="shared" si="11"/>
        <v>364306</v>
      </c>
      <c r="F106" s="43">
        <f t="shared" si="10"/>
        <v>42.07534325539519</v>
      </c>
    </row>
    <row r="107" spans="1:6" x14ac:dyDescent="0.25">
      <c r="A107" s="96"/>
      <c r="B107" t="s">
        <v>77</v>
      </c>
      <c r="C107" s="19">
        <v>16031</v>
      </c>
      <c r="D107" s="2">
        <f>SUM($C$4:C107)</f>
        <v>533620</v>
      </c>
      <c r="E107" s="2">
        <f t="shared" si="11"/>
        <v>382028</v>
      </c>
      <c r="F107" s="43">
        <f t="shared" si="10"/>
        <v>39.680861088716</v>
      </c>
    </row>
    <row r="108" spans="1:6" x14ac:dyDescent="0.25">
      <c r="A108" s="96"/>
      <c r="B108" t="s">
        <v>78</v>
      </c>
      <c r="C108" s="19">
        <v>12507</v>
      </c>
      <c r="D108" s="2">
        <f>SUM($C$4:C108)</f>
        <v>546127</v>
      </c>
      <c r="E108" s="2">
        <f t="shared" si="11"/>
        <v>396988</v>
      </c>
      <c r="F108" s="43">
        <f t="shared" si="10"/>
        <v>37.567634286174886</v>
      </c>
    </row>
    <row r="109" spans="1:6" x14ac:dyDescent="0.25">
      <c r="A109" s="96"/>
      <c r="B109" t="s">
        <v>79</v>
      </c>
      <c r="C109" s="19">
        <v>11668</v>
      </c>
      <c r="D109" s="2">
        <f>SUM($C$4:C109)</f>
        <v>557795</v>
      </c>
      <c r="E109" s="2">
        <f t="shared" si="11"/>
        <v>410820</v>
      </c>
      <c r="F109" s="43">
        <f t="shared" si="10"/>
        <v>35.776008957694373</v>
      </c>
    </row>
    <row r="110" spans="1:6" x14ac:dyDescent="0.25">
      <c r="A110" s="96"/>
      <c r="B110" t="s">
        <v>80</v>
      </c>
      <c r="C110" s="19">
        <v>10253</v>
      </c>
      <c r="D110" s="2">
        <f>SUM($C$4:C110)</f>
        <v>568048</v>
      </c>
      <c r="E110" s="2">
        <f t="shared" si="11"/>
        <v>423797</v>
      </c>
      <c r="F110" s="43">
        <f t="shared" si="10"/>
        <v>34.037758643879037</v>
      </c>
    </row>
    <row r="111" spans="1:6" x14ac:dyDescent="0.25">
      <c r="A111" s="96"/>
      <c r="B111" t="s">
        <v>81</v>
      </c>
      <c r="C111" s="19">
        <v>7905</v>
      </c>
      <c r="D111" s="2">
        <f>SUM($C$4:C111)</f>
        <v>575953</v>
      </c>
      <c r="E111" s="2">
        <f t="shared" si="11"/>
        <v>433822</v>
      </c>
      <c r="F111" s="43">
        <f t="shared" si="10"/>
        <v>32.762515501749554</v>
      </c>
    </row>
    <row r="112" spans="1:6" x14ac:dyDescent="0.25">
      <c r="A112" s="93">
        <v>2023</v>
      </c>
      <c r="B112" t="s">
        <v>70</v>
      </c>
      <c r="C112" s="19">
        <v>9481</v>
      </c>
      <c r="D112" s="2">
        <f>SUM($C$4:C112)</f>
        <v>585434</v>
      </c>
      <c r="E112" s="2">
        <f t="shared" si="11"/>
        <v>443584</v>
      </c>
      <c r="F112" s="43">
        <f t="shared" si="10"/>
        <v>31.978159717212517</v>
      </c>
    </row>
    <row r="113" spans="1:6" x14ac:dyDescent="0.25">
      <c r="A113" s="93"/>
      <c r="B113" t="s">
        <v>71</v>
      </c>
      <c r="C113" s="19">
        <v>9807</v>
      </c>
      <c r="D113" s="2">
        <f>SUM($C$4:C113)</f>
        <v>595241</v>
      </c>
      <c r="E113" s="2">
        <f t="shared" ref="E113:E117" si="12">D101</f>
        <v>456219</v>
      </c>
      <c r="F113" s="43">
        <f t="shared" si="10"/>
        <v>30.472645812646991</v>
      </c>
    </row>
    <row r="114" spans="1:6" x14ac:dyDescent="0.25">
      <c r="A114" s="93"/>
      <c r="B114" t="s">
        <v>72</v>
      </c>
      <c r="C114" s="19">
        <v>11277</v>
      </c>
      <c r="D114" s="2">
        <f>SUM($C$4:C114)</f>
        <v>606518</v>
      </c>
      <c r="E114" s="2">
        <f t="shared" si="12"/>
        <v>470617</v>
      </c>
      <c r="F114" s="43">
        <f t="shared" si="10"/>
        <v>28.877197381310072</v>
      </c>
    </row>
    <row r="115" spans="1:6" x14ac:dyDescent="0.25">
      <c r="A115" s="93"/>
      <c r="B115" t="s">
        <v>73</v>
      </c>
      <c r="C115" s="19">
        <v>9308</v>
      </c>
      <c r="D115" s="2">
        <f>SUM($C$4:C115)</f>
        <v>615826</v>
      </c>
      <c r="E115" s="2">
        <f t="shared" si="12"/>
        <v>481836</v>
      </c>
      <c r="F115" s="43">
        <f t="shared" si="10"/>
        <v>27.808216903676765</v>
      </c>
    </row>
    <row r="116" spans="1:6" x14ac:dyDescent="0.25">
      <c r="A116" s="93"/>
      <c r="B116" t="s">
        <v>74</v>
      </c>
      <c r="C116" s="19">
        <v>11248</v>
      </c>
      <c r="D116" s="2">
        <f>SUM($C$4:C116)</f>
        <v>627074</v>
      </c>
      <c r="E116" s="2">
        <f t="shared" si="12"/>
        <v>493662</v>
      </c>
      <c r="F116" s="43">
        <f t="shared" si="10"/>
        <v>27.024968500715076</v>
      </c>
    </row>
    <row r="117" spans="1:6" x14ac:dyDescent="0.25">
      <c r="A117" s="93"/>
      <c r="B117" t="s">
        <v>75</v>
      </c>
      <c r="C117" s="19">
        <v>11267</v>
      </c>
      <c r="D117" s="2">
        <f>SUM($C$4:C117)</f>
        <v>638341</v>
      </c>
      <c r="E117" s="2">
        <f t="shared" si="12"/>
        <v>505215</v>
      </c>
      <c r="F117" s="43">
        <f t="shared" si="10"/>
        <v>26.350365685896104</v>
      </c>
    </row>
    <row r="118" spans="1:6" x14ac:dyDescent="0.25">
      <c r="A118" s="93"/>
      <c r="B118" t="s">
        <v>76</v>
      </c>
      <c r="C118" s="19">
        <v>10362</v>
      </c>
      <c r="D118" s="2">
        <f>SUM($C$4:C118)</f>
        <v>648703</v>
      </c>
      <c r="E118" s="2">
        <f t="shared" ref="E118:E122" si="13">D106</f>
        <v>517589</v>
      </c>
      <c r="F118" s="43">
        <f t="shared" ref="F118:F125" si="14">((D118/E118)-1)*100</f>
        <v>25.331682087525053</v>
      </c>
    </row>
    <row r="119" spans="1:6" x14ac:dyDescent="0.25">
      <c r="A119" s="93"/>
      <c r="B119" t="s">
        <v>77</v>
      </c>
      <c r="C119" s="19">
        <v>10816</v>
      </c>
      <c r="D119" s="2">
        <f>SUM($C$4:C119)</f>
        <v>659519</v>
      </c>
      <c r="E119" s="2">
        <f t="shared" si="13"/>
        <v>533620</v>
      </c>
      <c r="F119" s="43">
        <f t="shared" si="14"/>
        <v>23.593381057681494</v>
      </c>
    </row>
    <row r="120" spans="1:6" x14ac:dyDescent="0.25">
      <c r="A120" s="93"/>
      <c r="B120" t="s">
        <v>78</v>
      </c>
      <c r="C120" s="19">
        <v>10125</v>
      </c>
      <c r="D120" s="2">
        <f>SUM($C$4:C120)</f>
        <v>669644</v>
      </c>
      <c r="E120" s="2">
        <f t="shared" si="13"/>
        <v>546127</v>
      </c>
      <c r="F120" s="43">
        <f t="shared" si="14"/>
        <v>22.616900464543967</v>
      </c>
    </row>
    <row r="121" spans="1:6" x14ac:dyDescent="0.25">
      <c r="A121" s="93"/>
      <c r="B121" t="s">
        <v>79</v>
      </c>
      <c r="C121" s="19">
        <v>11125</v>
      </c>
      <c r="D121" s="2">
        <f>SUM($C$4:C121)</f>
        <v>680769</v>
      </c>
      <c r="E121" s="2">
        <f t="shared" si="13"/>
        <v>557795</v>
      </c>
      <c r="F121" s="43">
        <f t="shared" si="14"/>
        <v>22.046450756998539</v>
      </c>
    </row>
    <row r="122" spans="1:6" x14ac:dyDescent="0.25">
      <c r="A122" s="93"/>
      <c r="B122" t="s">
        <v>80</v>
      </c>
      <c r="C122" s="19">
        <v>10678</v>
      </c>
      <c r="D122" s="2">
        <f>SUM($C$4:C122)</f>
        <v>691447</v>
      </c>
      <c r="E122" s="2">
        <f t="shared" si="13"/>
        <v>568048</v>
      </c>
      <c r="F122" s="43">
        <f t="shared" si="14"/>
        <v>21.72334028110301</v>
      </c>
    </row>
    <row r="123" spans="1:6" x14ac:dyDescent="0.25">
      <c r="A123" s="93"/>
      <c r="B123" t="s">
        <v>81</v>
      </c>
      <c r="C123" s="19">
        <v>8592</v>
      </c>
      <c r="D123" s="2">
        <f>SUM($C$4:C123)</f>
        <v>700039</v>
      </c>
      <c r="E123" s="2">
        <f t="shared" ref="E123:E132" si="15">D111</f>
        <v>575953</v>
      </c>
      <c r="F123" s="43">
        <f t="shared" si="14"/>
        <v>21.544466301937824</v>
      </c>
    </row>
    <row r="124" spans="1:6" x14ac:dyDescent="0.25">
      <c r="A124" s="93">
        <v>2024</v>
      </c>
      <c r="B124" s="1" t="s">
        <v>70</v>
      </c>
      <c r="C124" s="19">
        <v>11138</v>
      </c>
      <c r="D124" s="2">
        <f>SUM($C$4:C124)</f>
        <v>711177</v>
      </c>
      <c r="E124" s="2">
        <f t="shared" si="15"/>
        <v>585434</v>
      </c>
      <c r="F124" s="43">
        <f t="shared" si="14"/>
        <v>21.478595366856034</v>
      </c>
    </row>
    <row r="125" spans="1:6" x14ac:dyDescent="0.25">
      <c r="A125" s="93"/>
      <c r="B125" s="1" t="s">
        <v>71</v>
      </c>
      <c r="C125" s="19">
        <v>10923</v>
      </c>
      <c r="D125" s="2">
        <f>SUM($C$4:C125)</f>
        <v>722100</v>
      </c>
      <c r="E125" s="2">
        <f t="shared" si="15"/>
        <v>595241</v>
      </c>
      <c r="F125" s="43">
        <f t="shared" si="14"/>
        <v>21.31220799642497</v>
      </c>
    </row>
    <row r="126" spans="1:6" x14ac:dyDescent="0.25">
      <c r="A126" s="93"/>
      <c r="B126" s="1" t="s">
        <v>72</v>
      </c>
      <c r="C126" s="19">
        <v>10870</v>
      </c>
      <c r="D126" s="2">
        <f>SUM($C$4:C126)</f>
        <v>732970</v>
      </c>
      <c r="E126" s="2">
        <f t="shared" si="15"/>
        <v>606518</v>
      </c>
      <c r="F126" s="43">
        <f t="shared" ref="F126:F132" si="16">((D126/E126)-1)*100</f>
        <v>20.848845376394443</v>
      </c>
    </row>
    <row r="127" spans="1:6" x14ac:dyDescent="0.25">
      <c r="A127" s="93"/>
      <c r="B127" s="1" t="s">
        <v>73</v>
      </c>
      <c r="C127" s="19">
        <v>11625</v>
      </c>
      <c r="D127" s="2">
        <f>SUM($C$4:C127)</f>
        <v>744595</v>
      </c>
      <c r="E127" s="2">
        <f t="shared" si="15"/>
        <v>615826</v>
      </c>
      <c r="F127" s="43">
        <f t="shared" si="16"/>
        <v>20.909964827727311</v>
      </c>
    </row>
    <row r="128" spans="1:6" x14ac:dyDescent="0.25">
      <c r="A128" s="93"/>
      <c r="B128" s="1" t="s">
        <v>74</v>
      </c>
      <c r="C128" s="19">
        <v>11509</v>
      </c>
      <c r="D128" s="2">
        <f>SUM($C$4:C128)</f>
        <v>756104</v>
      </c>
      <c r="E128" s="2">
        <f t="shared" si="15"/>
        <v>627074</v>
      </c>
      <c r="F128" s="43">
        <f t="shared" si="16"/>
        <v>20.57651887974945</v>
      </c>
    </row>
    <row r="129" spans="1:6" x14ac:dyDescent="0.25">
      <c r="A129" s="93"/>
      <c r="B129" s="1" t="s">
        <v>75</v>
      </c>
      <c r="C129" s="19">
        <v>10299</v>
      </c>
      <c r="D129" s="2">
        <f>SUM($C$4:C129)</f>
        <v>766403</v>
      </c>
      <c r="E129" s="2">
        <f t="shared" si="15"/>
        <v>638341</v>
      </c>
      <c r="F129" s="43">
        <f t="shared" si="16"/>
        <v>20.061691165066954</v>
      </c>
    </row>
    <row r="130" spans="1:6" x14ac:dyDescent="0.25">
      <c r="A130" s="93"/>
      <c r="B130" s="1" t="s">
        <v>76</v>
      </c>
      <c r="C130" s="19">
        <v>10758</v>
      </c>
      <c r="D130" s="2">
        <v>777161</v>
      </c>
      <c r="E130" s="2">
        <v>648703</v>
      </c>
      <c r="F130" s="43">
        <f t="shared" si="16"/>
        <v>19.802282400420523</v>
      </c>
    </row>
    <row r="131" spans="1:6" x14ac:dyDescent="0.25">
      <c r="A131" s="93"/>
      <c r="B131" s="1" t="s">
        <v>77</v>
      </c>
      <c r="C131" s="19">
        <v>10260</v>
      </c>
      <c r="D131" s="2">
        <f>SUM($C$4:C131)</f>
        <v>787421</v>
      </c>
      <c r="E131" s="2">
        <f t="shared" si="15"/>
        <v>659519</v>
      </c>
      <c r="F131" s="43">
        <f t="shared" si="16"/>
        <v>19.393224456005065</v>
      </c>
    </row>
    <row r="132" spans="1:6" x14ac:dyDescent="0.25">
      <c r="A132" s="93"/>
      <c r="B132" s="1" t="s">
        <v>78</v>
      </c>
      <c r="C132" s="19">
        <v>8592</v>
      </c>
      <c r="D132" s="2">
        <f>SUM($C$4:C132)</f>
        <v>796013</v>
      </c>
      <c r="E132" s="2">
        <f t="shared" si="15"/>
        <v>669644</v>
      </c>
      <c r="F132" s="43">
        <f t="shared" si="16"/>
        <v>18.871071793370795</v>
      </c>
    </row>
    <row r="133" spans="1:6" x14ac:dyDescent="0.25">
      <c r="B133" s="1"/>
    </row>
    <row r="134" spans="1:6" x14ac:dyDescent="0.25">
      <c r="B134" s="1"/>
    </row>
    <row r="135" spans="1:6" x14ac:dyDescent="0.25">
      <c r="B135" s="1"/>
    </row>
    <row r="136" spans="1:6" x14ac:dyDescent="0.25">
      <c r="B136" s="1"/>
    </row>
    <row r="137" spans="1:6" x14ac:dyDescent="0.25">
      <c r="B137" s="1"/>
    </row>
    <row r="138" spans="1:6" x14ac:dyDescent="0.25">
      <c r="B138" s="1"/>
    </row>
    <row r="139" spans="1:6" x14ac:dyDescent="0.25">
      <c r="B139" s="1"/>
    </row>
    <row r="140" spans="1:6" x14ac:dyDescent="0.25">
      <c r="B140" s="1"/>
    </row>
    <row r="141" spans="1:6" x14ac:dyDescent="0.25">
      <c r="B141" s="1"/>
    </row>
    <row r="142" spans="1:6" x14ac:dyDescent="0.25">
      <c r="B142" s="1"/>
    </row>
    <row r="143" spans="1:6" x14ac:dyDescent="0.25">
      <c r="B143" s="1"/>
    </row>
    <row r="144" spans="1:6" x14ac:dyDescent="0.25">
      <c r="B144" s="1"/>
    </row>
    <row r="145" spans="2:2" x14ac:dyDescent="0.25">
      <c r="B145" s="1"/>
    </row>
    <row r="146" spans="2:2" x14ac:dyDescent="0.25">
      <c r="B146" s="1"/>
    </row>
    <row r="147" spans="2:2" x14ac:dyDescent="0.25">
      <c r="B147" s="1"/>
    </row>
    <row r="148" spans="2:2" x14ac:dyDescent="0.25">
      <c r="B148" s="1"/>
    </row>
  </sheetData>
  <mergeCells count="11">
    <mergeCell ref="A124:A132"/>
    <mergeCell ref="A52:A63"/>
    <mergeCell ref="A40:A51"/>
    <mergeCell ref="A28:A39"/>
    <mergeCell ref="A16:A27"/>
    <mergeCell ref="A112:A123"/>
    <mergeCell ref="A4:A15"/>
    <mergeCell ref="A88:A99"/>
    <mergeCell ref="A76:A87"/>
    <mergeCell ref="A100:A111"/>
    <mergeCell ref="A64:A75"/>
  </mergeCells>
  <pageMargins left="0.7" right="0.7" top="0.75" bottom="0.75" header="0.3" footer="0.3"/>
  <pageSetup orientation="portrait" r:id="rId1"/>
  <ignoredErrors>
    <ignoredError sqref="D5:D57 D58:D62 D67:D75 D63:D66 D76:D131"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0">
    <tabColor rgb="FF92D050"/>
  </sheetPr>
  <dimension ref="A1:J76"/>
  <sheetViews>
    <sheetView showGridLines="0" zoomScale="95" zoomScaleNormal="95" workbookViewId="0">
      <pane ySplit="3" topLeftCell="A31" activePane="bottomLeft" state="frozen"/>
      <selection activeCell="C25" sqref="C25"/>
      <selection pane="bottomLeft" activeCell="G58" sqref="G58"/>
    </sheetView>
  </sheetViews>
  <sheetFormatPr baseColWidth="10" defaultColWidth="11.42578125" defaultRowHeight="15" x14ac:dyDescent="0.25"/>
  <cols>
    <col min="1" max="2" width="8.7109375" customWidth="1"/>
    <col min="3" max="4" width="20.7109375" customWidth="1"/>
  </cols>
  <sheetData>
    <row r="1" spans="1:7" x14ac:dyDescent="0.25">
      <c r="A1" s="4" t="s">
        <v>128</v>
      </c>
      <c r="B1" s="4"/>
    </row>
    <row r="2" spans="1:7" x14ac:dyDescent="0.25">
      <c r="A2" s="4" t="s">
        <v>129</v>
      </c>
      <c r="B2" s="4"/>
      <c r="C2" s="8" t="s">
        <v>62</v>
      </c>
      <c r="D2" s="8" t="s">
        <v>63</v>
      </c>
      <c r="E2" s="15" t="s">
        <v>64</v>
      </c>
    </row>
    <row r="3" spans="1:7" ht="63.75" customHeight="1" x14ac:dyDescent="0.25">
      <c r="A3" s="14" t="s">
        <v>121</v>
      </c>
      <c r="B3" s="14" t="s">
        <v>122</v>
      </c>
      <c r="C3" s="7" t="s">
        <v>130</v>
      </c>
      <c r="D3" s="7" t="s">
        <v>131</v>
      </c>
      <c r="E3" s="9" t="s">
        <v>132</v>
      </c>
      <c r="G3" s="11" t="str">
        <f>+CONCATENATE(ROUND(E60,2)," días promedio")</f>
        <v>0.1 días promedio</v>
      </c>
    </row>
    <row r="4" spans="1:7" x14ac:dyDescent="0.25">
      <c r="A4" s="95">
        <v>2020</v>
      </c>
      <c r="B4" s="1" t="s">
        <v>70</v>
      </c>
      <c r="C4" s="19">
        <v>3338.5766550925819</v>
      </c>
      <c r="D4" s="19">
        <v>6264</v>
      </c>
      <c r="E4" s="43">
        <f>C4/D4</f>
        <v>0.53297839321401375</v>
      </c>
      <c r="F4" s="2"/>
    </row>
    <row r="5" spans="1:7" x14ac:dyDescent="0.25">
      <c r="A5" s="95"/>
      <c r="B5" s="1" t="s">
        <v>71</v>
      </c>
      <c r="C5" s="19">
        <v>3516.4149305555484</v>
      </c>
      <c r="D5" s="19">
        <v>5711</v>
      </c>
      <c r="E5" s="43">
        <f t="shared" ref="E5:E30" si="0">C5/D5</f>
        <v>0.61572665567423368</v>
      </c>
      <c r="F5" s="2"/>
    </row>
    <row r="6" spans="1:7" x14ac:dyDescent="0.25">
      <c r="A6" s="95"/>
      <c r="B6" s="1" t="s">
        <v>72</v>
      </c>
      <c r="C6" s="19">
        <v>3735.7158680555435</v>
      </c>
      <c r="D6" s="19">
        <v>5297</v>
      </c>
      <c r="E6" s="43">
        <f t="shared" si="0"/>
        <v>0.70525124939693096</v>
      </c>
      <c r="F6" s="2"/>
    </row>
    <row r="7" spans="1:7" x14ac:dyDescent="0.25">
      <c r="A7" s="95"/>
      <c r="B7" s="1" t="s">
        <v>73</v>
      </c>
      <c r="C7" s="19">
        <v>1706.7926273148114</v>
      </c>
      <c r="D7" s="19">
        <v>3141</v>
      </c>
      <c r="E7" s="43">
        <f t="shared" si="0"/>
        <v>0.54339147638166552</v>
      </c>
      <c r="F7" s="2"/>
    </row>
    <row r="8" spans="1:7" x14ac:dyDescent="0.25">
      <c r="A8" s="95"/>
      <c r="B8" s="1" t="s">
        <v>74</v>
      </c>
      <c r="C8" s="19">
        <v>1664.3998611111087</v>
      </c>
      <c r="D8" s="19">
        <v>3768</v>
      </c>
      <c r="E8" s="43">
        <f t="shared" si="0"/>
        <v>0.44171970836282082</v>
      </c>
      <c r="F8" s="2"/>
    </row>
    <row r="9" spans="1:7" x14ac:dyDescent="0.25">
      <c r="A9" s="95"/>
      <c r="B9" s="1" t="s">
        <v>75</v>
      </c>
      <c r="C9" s="19">
        <v>2743.5676041666611</v>
      </c>
      <c r="D9" s="19">
        <v>4907</v>
      </c>
      <c r="E9" s="43">
        <f t="shared" si="0"/>
        <v>0.55911302306229083</v>
      </c>
      <c r="F9" s="2"/>
    </row>
    <row r="10" spans="1:7" x14ac:dyDescent="0.25">
      <c r="A10" s="95"/>
      <c r="B10" s="1" t="s">
        <v>76</v>
      </c>
      <c r="C10" s="19">
        <v>3823.1026967592525</v>
      </c>
      <c r="D10" s="19">
        <v>5405</v>
      </c>
      <c r="E10" s="43">
        <f t="shared" si="0"/>
        <v>0.70732704842909389</v>
      </c>
      <c r="F10" s="2"/>
    </row>
    <row r="11" spans="1:7" x14ac:dyDescent="0.25">
      <c r="A11" s="95"/>
      <c r="B11" s="1" t="s">
        <v>77</v>
      </c>
      <c r="C11" s="19">
        <v>3522.6278356481366</v>
      </c>
      <c r="D11" s="19">
        <v>7275</v>
      </c>
      <c r="E11" s="43">
        <f t="shared" si="0"/>
        <v>0.48421001177293976</v>
      </c>
      <c r="F11" s="2"/>
    </row>
    <row r="12" spans="1:7" x14ac:dyDescent="0.25">
      <c r="A12" s="95"/>
      <c r="B12" s="1" t="s">
        <v>78</v>
      </c>
      <c r="C12" s="19">
        <v>27694.503634259159</v>
      </c>
      <c r="D12" s="19">
        <v>12204</v>
      </c>
      <c r="E12" s="43">
        <f t="shared" si="0"/>
        <v>2.269297249611534</v>
      </c>
      <c r="F12" s="2"/>
    </row>
    <row r="13" spans="1:7" x14ac:dyDescent="0.25">
      <c r="A13" s="95"/>
      <c r="B13" s="1" t="s">
        <v>79</v>
      </c>
      <c r="C13" s="19">
        <v>9960.6246874999924</v>
      </c>
      <c r="D13" s="19">
        <v>11728</v>
      </c>
      <c r="E13" s="43">
        <f t="shared" si="0"/>
        <v>0.8493029235590035</v>
      </c>
      <c r="F13" s="2"/>
    </row>
    <row r="14" spans="1:7" x14ac:dyDescent="0.25">
      <c r="A14" s="95"/>
      <c r="B14" s="1" t="s">
        <v>80</v>
      </c>
      <c r="C14" s="19">
        <v>5022.977581018511</v>
      </c>
      <c r="D14" s="19">
        <v>10497</v>
      </c>
      <c r="E14" s="43">
        <f t="shared" si="0"/>
        <v>0.47851553596441948</v>
      </c>
      <c r="F14" s="2"/>
    </row>
    <row r="15" spans="1:7" x14ac:dyDescent="0.25">
      <c r="A15" s="95"/>
      <c r="B15" s="1" t="s">
        <v>81</v>
      </c>
      <c r="C15" s="19">
        <v>4085.0590046296247</v>
      </c>
      <c r="D15" s="19">
        <v>9375</v>
      </c>
      <c r="E15" s="43">
        <f t="shared" si="0"/>
        <v>0.4357396271604933</v>
      </c>
      <c r="F15" s="2"/>
    </row>
    <row r="16" spans="1:7" x14ac:dyDescent="0.25">
      <c r="A16" s="96">
        <v>2021</v>
      </c>
      <c r="B16" t="s">
        <v>70</v>
      </c>
      <c r="C16" s="19">
        <v>4580.0384837962783</v>
      </c>
      <c r="D16" s="19">
        <v>9700</v>
      </c>
      <c r="E16" s="43">
        <f t="shared" si="0"/>
        <v>0.47216891585528642</v>
      </c>
      <c r="F16" s="2"/>
      <c r="G16" s="12"/>
    </row>
    <row r="17" spans="1:7" x14ac:dyDescent="0.25">
      <c r="A17" s="96"/>
      <c r="B17" s="1" t="s">
        <v>71</v>
      </c>
      <c r="C17" s="19">
        <v>4908.7429513888746</v>
      </c>
      <c r="D17" s="19">
        <v>9804</v>
      </c>
      <c r="E17" s="43">
        <f t="shared" si="0"/>
        <v>0.50068777553946087</v>
      </c>
      <c r="F17" s="2"/>
      <c r="G17" s="12"/>
    </row>
    <row r="18" spans="1:7" x14ac:dyDescent="0.25">
      <c r="A18" s="96"/>
      <c r="B18" s="1" t="s">
        <v>72</v>
      </c>
      <c r="C18" s="19">
        <v>7127.5031481481328</v>
      </c>
      <c r="D18" s="19">
        <v>14328</v>
      </c>
      <c r="E18" s="43">
        <f t="shared" si="0"/>
        <v>0.49745276020017676</v>
      </c>
      <c r="F18" s="2"/>
      <c r="G18" s="12"/>
    </row>
    <row r="19" spans="1:7" x14ac:dyDescent="0.25">
      <c r="A19" s="96"/>
      <c r="B19" s="1" t="s">
        <v>73</v>
      </c>
      <c r="C19" s="19">
        <v>7466.6099768518452</v>
      </c>
      <c r="D19" s="19">
        <v>14527</v>
      </c>
      <c r="E19" s="43">
        <f t="shared" si="0"/>
        <v>0.51398155000012702</v>
      </c>
      <c r="F19" s="2"/>
      <c r="G19" s="12"/>
    </row>
    <row r="20" spans="1:7" x14ac:dyDescent="0.25">
      <c r="A20" s="96"/>
      <c r="B20" s="1" t="s">
        <v>74</v>
      </c>
      <c r="C20" s="19">
        <v>7380.7671527777657</v>
      </c>
      <c r="D20" s="19">
        <v>14800</v>
      </c>
      <c r="E20" s="43">
        <f t="shared" si="0"/>
        <v>0.49870048329579497</v>
      </c>
      <c r="F20" s="2"/>
      <c r="G20" s="12"/>
    </row>
    <row r="21" spans="1:7" x14ac:dyDescent="0.25">
      <c r="A21" s="96"/>
      <c r="B21" s="1" t="s">
        <v>75</v>
      </c>
      <c r="C21" s="19">
        <v>7440.4625115740637</v>
      </c>
      <c r="D21" s="19">
        <v>14540</v>
      </c>
      <c r="E21" s="43">
        <f t="shared" si="0"/>
        <v>0.51172369405598783</v>
      </c>
      <c r="F21" s="2"/>
      <c r="G21" s="12"/>
    </row>
    <row r="22" spans="1:7" x14ac:dyDescent="0.25">
      <c r="A22" s="96"/>
      <c r="B22" s="1" t="s">
        <v>76</v>
      </c>
      <c r="C22" s="19">
        <v>2550.9090740740726</v>
      </c>
      <c r="D22" s="19">
        <v>14441</v>
      </c>
      <c r="E22" s="43">
        <f t="shared" si="0"/>
        <v>0.17664352012146475</v>
      </c>
      <c r="F22" s="2"/>
      <c r="G22" s="12"/>
    </row>
    <row r="23" spans="1:7" x14ac:dyDescent="0.25">
      <c r="A23" s="96"/>
      <c r="B23" s="1" t="s">
        <v>77</v>
      </c>
      <c r="C23" s="19">
        <v>2824.9837037037009</v>
      </c>
      <c r="D23" s="19">
        <v>17722</v>
      </c>
      <c r="E23" s="60">
        <f t="shared" si="0"/>
        <v>0.15940546798914915</v>
      </c>
      <c r="F23" s="2"/>
      <c r="G23" s="13"/>
    </row>
    <row r="24" spans="1:7" x14ac:dyDescent="0.25">
      <c r="A24" s="96"/>
      <c r="B24" s="1" t="s">
        <v>78</v>
      </c>
      <c r="C24" s="19">
        <v>1823.4589467592571</v>
      </c>
      <c r="D24" s="19">
        <v>14960</v>
      </c>
      <c r="E24" s="43">
        <f t="shared" si="0"/>
        <v>0.1218889670293621</v>
      </c>
      <c r="F24" s="2"/>
      <c r="G24" s="12"/>
    </row>
    <row r="25" spans="1:7" x14ac:dyDescent="0.25">
      <c r="A25" s="96"/>
      <c r="B25" s="1" t="s">
        <v>79</v>
      </c>
      <c r="C25" s="19">
        <v>1727.9912615740711</v>
      </c>
      <c r="D25" s="19">
        <v>13832</v>
      </c>
      <c r="E25" s="43">
        <f t="shared" si="0"/>
        <v>0.12492707212073967</v>
      </c>
      <c r="F25" s="2"/>
      <c r="G25" s="12"/>
    </row>
    <row r="26" spans="1:7" x14ac:dyDescent="0.25">
      <c r="A26" s="96"/>
      <c r="B26" s="1" t="s">
        <v>80</v>
      </c>
      <c r="C26" s="19">
        <v>1231.4025347222196</v>
      </c>
      <c r="D26" s="19">
        <v>12977</v>
      </c>
      <c r="E26" s="43">
        <f t="shared" si="0"/>
        <v>9.489115625508357E-2</v>
      </c>
      <c r="F26" s="2"/>
      <c r="G26" s="12"/>
    </row>
    <row r="27" spans="1:7" x14ac:dyDescent="0.25">
      <c r="A27" s="96"/>
      <c r="B27" t="s">
        <v>81</v>
      </c>
      <c r="C27" s="19">
        <v>1338.9966666666653</v>
      </c>
      <c r="D27" s="19">
        <v>10025</v>
      </c>
      <c r="E27" s="43">
        <f t="shared" si="0"/>
        <v>0.13356575228595166</v>
      </c>
      <c r="F27" s="2"/>
      <c r="G27" s="12"/>
    </row>
    <row r="28" spans="1:7" x14ac:dyDescent="0.25">
      <c r="A28" s="96">
        <v>2022</v>
      </c>
      <c r="B28" t="s">
        <v>70</v>
      </c>
      <c r="C28" s="19">
        <v>1492.685208333331</v>
      </c>
      <c r="D28" s="19">
        <v>9762</v>
      </c>
      <c r="E28" s="43">
        <f t="shared" si="0"/>
        <v>0.15290772468073457</v>
      </c>
      <c r="F28" s="2"/>
      <c r="G28" s="12"/>
    </row>
    <row r="29" spans="1:7" x14ac:dyDescent="0.25">
      <c r="A29" s="96"/>
      <c r="B29" t="s">
        <v>71</v>
      </c>
      <c r="C29" s="19">
        <v>72244.788449073938</v>
      </c>
      <c r="D29" s="19">
        <v>12635</v>
      </c>
      <c r="E29" s="43">
        <f t="shared" si="0"/>
        <v>5.7178305064561883</v>
      </c>
      <c r="F29" s="2"/>
      <c r="G29" s="12"/>
    </row>
    <row r="30" spans="1:7" x14ac:dyDescent="0.25">
      <c r="A30" s="96"/>
      <c r="B30" t="s">
        <v>72</v>
      </c>
      <c r="C30" s="19">
        <v>2081.652523148146</v>
      </c>
      <c r="D30" s="19">
        <v>14398</v>
      </c>
      <c r="E30" s="43">
        <f t="shared" si="0"/>
        <v>0.14457928345243409</v>
      </c>
      <c r="F30" s="2"/>
      <c r="G30" s="12"/>
    </row>
    <row r="31" spans="1:7" x14ac:dyDescent="0.25">
      <c r="A31" s="96"/>
      <c r="B31" t="s">
        <v>73</v>
      </c>
      <c r="C31" s="19">
        <v>1376.1494675925906</v>
      </c>
      <c r="D31" s="19">
        <v>11219</v>
      </c>
      <c r="E31" s="43">
        <f t="shared" ref="E31:E44" si="1">C31/D31</f>
        <v>0.12266240017760857</v>
      </c>
      <c r="F31" s="2"/>
      <c r="G31" s="12"/>
    </row>
    <row r="32" spans="1:7" x14ac:dyDescent="0.25">
      <c r="A32" s="96"/>
      <c r="B32" t="s">
        <v>74</v>
      </c>
      <c r="C32" s="19">
        <v>1237.1030902777752</v>
      </c>
      <c r="D32" s="19">
        <v>11826</v>
      </c>
      <c r="E32" s="43">
        <f t="shared" si="1"/>
        <v>0.10460875108048158</v>
      </c>
      <c r="G32" s="12"/>
    </row>
    <row r="33" spans="1:7" x14ac:dyDescent="0.25">
      <c r="A33" s="96"/>
      <c r="B33" t="s">
        <v>75</v>
      </c>
      <c r="C33" s="19">
        <v>1393.2140972222203</v>
      </c>
      <c r="D33" s="19">
        <v>11553</v>
      </c>
      <c r="E33" s="43">
        <f t="shared" si="1"/>
        <v>0.1205932742337246</v>
      </c>
      <c r="F33" s="3"/>
      <c r="G33" s="12"/>
    </row>
    <row r="34" spans="1:7" x14ac:dyDescent="0.25">
      <c r="A34" s="96"/>
      <c r="B34" t="s">
        <v>76</v>
      </c>
      <c r="C34" s="19">
        <v>1168.1064699074052</v>
      </c>
      <c r="D34" s="19">
        <v>12374</v>
      </c>
      <c r="E34" s="43">
        <f t="shared" si="1"/>
        <v>9.4400070301228808E-2</v>
      </c>
      <c r="F34" s="2"/>
      <c r="G34" s="12"/>
    </row>
    <row r="35" spans="1:7" x14ac:dyDescent="0.25">
      <c r="A35" s="96"/>
      <c r="B35" t="s">
        <v>77</v>
      </c>
      <c r="C35" s="19">
        <v>2045.15347222222</v>
      </c>
      <c r="D35" s="19">
        <v>16031</v>
      </c>
      <c r="E35" s="43">
        <f t="shared" si="1"/>
        <v>0.1275749156148849</v>
      </c>
      <c r="F35" s="3"/>
      <c r="G35" s="12"/>
    </row>
    <row r="36" spans="1:7" x14ac:dyDescent="0.25">
      <c r="A36" s="96"/>
      <c r="B36" t="s">
        <v>78</v>
      </c>
      <c r="C36" s="19">
        <v>1659.8668749999968</v>
      </c>
      <c r="D36" s="19">
        <v>12507</v>
      </c>
      <c r="E36" s="43">
        <f t="shared" si="1"/>
        <v>0.13271502958343301</v>
      </c>
      <c r="F36" s="3"/>
      <c r="G36" s="12"/>
    </row>
    <row r="37" spans="1:7" x14ac:dyDescent="0.25">
      <c r="A37" s="96"/>
      <c r="B37" t="s">
        <v>79</v>
      </c>
      <c r="C37" s="19">
        <v>1201.775752314813</v>
      </c>
      <c r="D37" s="19">
        <v>11668</v>
      </c>
      <c r="E37" s="43">
        <f t="shared" si="1"/>
        <v>0.10299757904652151</v>
      </c>
      <c r="F37" s="3"/>
      <c r="G37" s="12"/>
    </row>
    <row r="38" spans="1:7" x14ac:dyDescent="0.25">
      <c r="A38" s="96"/>
      <c r="B38" t="s">
        <v>80</v>
      </c>
      <c r="C38" s="19">
        <v>2029.8614814814789</v>
      </c>
      <c r="D38" s="19">
        <v>10253</v>
      </c>
      <c r="E38" s="43">
        <f t="shared" si="1"/>
        <v>0.19797732190397727</v>
      </c>
      <c r="F38" s="2"/>
      <c r="G38" s="12"/>
    </row>
    <row r="39" spans="1:7" x14ac:dyDescent="0.25">
      <c r="A39" s="96"/>
      <c r="B39" t="s">
        <v>81</v>
      </c>
      <c r="C39" s="19">
        <v>946.22984953703531</v>
      </c>
      <c r="D39" s="19">
        <v>7905</v>
      </c>
      <c r="E39" s="43">
        <f t="shared" si="1"/>
        <v>0.11970017071942256</v>
      </c>
      <c r="F39" s="2"/>
      <c r="G39" s="12"/>
    </row>
    <row r="40" spans="1:7" x14ac:dyDescent="0.25">
      <c r="A40" s="93">
        <v>2023</v>
      </c>
      <c r="B40" s="1" t="s">
        <v>70</v>
      </c>
      <c r="C40" s="19">
        <v>2007.1751504629599</v>
      </c>
      <c r="D40" s="19">
        <f>'P01.3 Volumetría'!C112</f>
        <v>9481</v>
      </c>
      <c r="E40" s="43">
        <f t="shared" si="1"/>
        <v>0.21170500479516505</v>
      </c>
      <c r="G40" s="12"/>
    </row>
    <row r="41" spans="1:7" x14ac:dyDescent="0.25">
      <c r="A41" s="93"/>
      <c r="B41" s="1" t="s">
        <v>71</v>
      </c>
      <c r="C41" s="19">
        <v>1305</v>
      </c>
      <c r="D41" s="19">
        <f>'P01.3 Volumetría'!C113</f>
        <v>9807</v>
      </c>
      <c r="E41" s="43">
        <f t="shared" si="1"/>
        <v>0.13306821657999388</v>
      </c>
    </row>
    <row r="42" spans="1:7" x14ac:dyDescent="0.25">
      <c r="A42" s="93"/>
      <c r="B42" s="1" t="s">
        <v>72</v>
      </c>
      <c r="C42" s="19">
        <v>2056</v>
      </c>
      <c r="D42" s="19">
        <f>'P01.3 Volumetría'!C114</f>
        <v>11277</v>
      </c>
      <c r="E42" s="43">
        <f t="shared" si="1"/>
        <v>0.18231799237385829</v>
      </c>
    </row>
    <row r="43" spans="1:7" x14ac:dyDescent="0.25">
      <c r="A43" s="93"/>
      <c r="B43" s="1" t="s">
        <v>73</v>
      </c>
      <c r="C43" s="19">
        <v>3287.67</v>
      </c>
      <c r="D43" s="19">
        <f>'P01.3 Volumetría'!C115</f>
        <v>9308</v>
      </c>
      <c r="E43" s="43">
        <f t="shared" si="1"/>
        <v>0.35320906746884401</v>
      </c>
    </row>
    <row r="44" spans="1:7" x14ac:dyDescent="0.25">
      <c r="A44" s="93"/>
      <c r="B44" s="1" t="s">
        <v>74</v>
      </c>
      <c r="C44" s="19">
        <v>1747.1247916666641</v>
      </c>
      <c r="D44" s="19">
        <f>'P01.3 Volumetría'!C116</f>
        <v>11248</v>
      </c>
      <c r="E44" s="43">
        <f t="shared" si="1"/>
        <v>0.15532759527619702</v>
      </c>
    </row>
    <row r="45" spans="1:7" x14ac:dyDescent="0.25">
      <c r="A45" s="93"/>
      <c r="B45" s="1" t="s">
        <v>75</v>
      </c>
      <c r="C45" s="19">
        <v>1672.9386342592575</v>
      </c>
      <c r="D45" s="19">
        <f>'P01.3 Volumetría'!C117</f>
        <v>11267</v>
      </c>
      <c r="E45" s="43">
        <f t="shared" ref="E45:E49" si="2">C45/D45</f>
        <v>0.14848128465955956</v>
      </c>
    </row>
    <row r="46" spans="1:7" x14ac:dyDescent="0.25">
      <c r="A46" s="93"/>
      <c r="B46" s="1" t="s">
        <v>76</v>
      </c>
      <c r="C46" s="19">
        <v>1289.732049</v>
      </c>
      <c r="D46" s="19">
        <f>'P01.3 Volumetría'!C118</f>
        <v>10362</v>
      </c>
      <c r="E46" s="43">
        <f t="shared" si="2"/>
        <v>0.12446748204979734</v>
      </c>
    </row>
    <row r="47" spans="1:7" x14ac:dyDescent="0.25">
      <c r="A47" s="93"/>
      <c r="B47" s="1" t="s">
        <v>77</v>
      </c>
      <c r="C47" s="21">
        <v>1890.9038773148134</v>
      </c>
      <c r="D47" s="19">
        <f>'P01.3 Volumetría'!C119</f>
        <v>10816</v>
      </c>
      <c r="E47" s="43">
        <f t="shared" si="2"/>
        <v>0.17482469279907667</v>
      </c>
    </row>
    <row r="48" spans="1:7" x14ac:dyDescent="0.25">
      <c r="A48" s="93"/>
      <c r="B48" s="1" t="s">
        <v>78</v>
      </c>
      <c r="C48" s="69">
        <v>1433.7800347222192</v>
      </c>
      <c r="D48" s="19">
        <f>'P01.3 Volumetría'!C120</f>
        <v>10125</v>
      </c>
      <c r="E48" s="43">
        <f t="shared" si="2"/>
        <v>0.14160790466392287</v>
      </c>
    </row>
    <row r="49" spans="1:5" x14ac:dyDescent="0.25">
      <c r="A49" s="93"/>
      <c r="B49" s="1" t="s">
        <v>79</v>
      </c>
      <c r="C49" s="69">
        <v>1499.8054629629614</v>
      </c>
      <c r="D49" s="19">
        <f>'P01.3 Volumetría'!C121</f>
        <v>11125</v>
      </c>
      <c r="E49" s="43">
        <f t="shared" si="2"/>
        <v>0.13481397419891789</v>
      </c>
    </row>
    <row r="50" spans="1:5" x14ac:dyDescent="0.25">
      <c r="A50" s="93"/>
      <c r="B50" s="1" t="s">
        <v>80</v>
      </c>
      <c r="C50" s="18">
        <v>1420.4732523148127</v>
      </c>
      <c r="D50" s="19">
        <f>'P01.3 Volumetría'!C122</f>
        <v>10678</v>
      </c>
      <c r="E50" s="43">
        <f t="shared" ref="E50:E58" si="3">C50/D50</f>
        <v>0.13302802512781539</v>
      </c>
    </row>
    <row r="51" spans="1:5" x14ac:dyDescent="0.25">
      <c r="A51" s="93"/>
      <c r="B51" s="1" t="s">
        <v>81</v>
      </c>
      <c r="C51" s="19">
        <v>1066.0635763888899</v>
      </c>
      <c r="D51" s="21">
        <f>'P01.3 Volumetría'!C123</f>
        <v>8592</v>
      </c>
      <c r="E51" s="43">
        <f t="shared" si="3"/>
        <v>0.12407630079014083</v>
      </c>
    </row>
    <row r="52" spans="1:5" x14ac:dyDescent="0.25">
      <c r="A52" s="97">
        <v>2024</v>
      </c>
      <c r="B52" s="1" t="s">
        <v>70</v>
      </c>
      <c r="C52" s="69">
        <v>2183.8862152777747</v>
      </c>
      <c r="D52" s="21">
        <f>'P01.3 Volumetría'!C124</f>
        <v>11138</v>
      </c>
      <c r="E52" s="43">
        <f t="shared" si="3"/>
        <v>0.19607525725244879</v>
      </c>
    </row>
    <row r="53" spans="1:5" x14ac:dyDescent="0.25">
      <c r="A53" s="97"/>
      <c r="B53" s="1" t="s">
        <v>71</v>
      </c>
      <c r="C53" s="69">
        <v>1552.2301504629606</v>
      </c>
      <c r="D53" s="21">
        <f>'P01.3 Volumetría'!C125</f>
        <v>10923</v>
      </c>
      <c r="E53" s="43">
        <f t="shared" si="3"/>
        <v>0.14210657790560841</v>
      </c>
    </row>
    <row r="54" spans="1:5" x14ac:dyDescent="0.25">
      <c r="A54" s="97"/>
      <c r="B54" s="1" t="s">
        <v>72</v>
      </c>
      <c r="C54" s="18">
        <v>2062.1484259259187</v>
      </c>
      <c r="D54" s="21">
        <f>'P01.3 Volumetría'!C126</f>
        <v>10870</v>
      </c>
      <c r="E54" s="43">
        <f t="shared" si="3"/>
        <v>0.1897100667825132</v>
      </c>
    </row>
    <row r="55" spans="1:5" x14ac:dyDescent="0.25">
      <c r="A55" s="97"/>
      <c r="B55" s="1" t="s">
        <v>73</v>
      </c>
      <c r="C55" s="18">
        <v>1781.1415277777739</v>
      </c>
      <c r="D55" s="21">
        <f>'P01.3 Volumetría'!C127</f>
        <v>11625</v>
      </c>
      <c r="E55" s="43">
        <f t="shared" si="3"/>
        <v>0.15321647550776549</v>
      </c>
    </row>
    <row r="56" spans="1:5" x14ac:dyDescent="0.25">
      <c r="A56" s="97"/>
      <c r="B56" s="1" t="s">
        <v>74</v>
      </c>
      <c r="C56" s="18">
        <v>1556.8783912037022</v>
      </c>
      <c r="D56" s="21">
        <f>'P01.3 Volumetría'!C128</f>
        <v>11509</v>
      </c>
      <c r="E56" s="43">
        <f t="shared" si="3"/>
        <v>0.1352748623862805</v>
      </c>
    </row>
    <row r="57" spans="1:5" x14ac:dyDescent="0.25">
      <c r="A57" s="97"/>
      <c r="B57" s="1" t="s">
        <v>75</v>
      </c>
      <c r="C57" s="18">
        <v>2087.7561226851831</v>
      </c>
      <c r="D57" s="21">
        <f>'P01.3 Volumetría'!C129</f>
        <v>10299</v>
      </c>
      <c r="E57" s="43">
        <f t="shared" si="3"/>
        <v>0.20271445020731946</v>
      </c>
    </row>
    <row r="58" spans="1:5" x14ac:dyDescent="0.25">
      <c r="A58" s="97"/>
      <c r="B58" s="1" t="s">
        <v>76</v>
      </c>
      <c r="C58" s="18">
        <v>1780</v>
      </c>
      <c r="D58" s="21">
        <v>10758</v>
      </c>
      <c r="E58" s="43">
        <f t="shared" si="3"/>
        <v>0.16545826361777283</v>
      </c>
    </row>
    <row r="59" spans="1:5" x14ac:dyDescent="0.25">
      <c r="A59" s="97"/>
      <c r="B59" s="1" t="s">
        <v>77</v>
      </c>
      <c r="C59" s="18">
        <v>1753</v>
      </c>
      <c r="D59" s="21">
        <f>'P01.3 Volumetría'!C131</f>
        <v>10260</v>
      </c>
      <c r="E59">
        <v>0.17</v>
      </c>
    </row>
    <row r="60" spans="1:5" x14ac:dyDescent="0.25">
      <c r="B60" s="1" t="s">
        <v>78</v>
      </c>
      <c r="C60" s="18">
        <v>828</v>
      </c>
      <c r="D60" s="19">
        <v>8592</v>
      </c>
      <c r="E60" s="43">
        <f>C60/D60</f>
        <v>9.6368715083798878E-2</v>
      </c>
    </row>
    <row r="76" spans="10:10" x14ac:dyDescent="0.25">
      <c r="J76" s="32"/>
    </row>
  </sheetData>
  <mergeCells count="5">
    <mergeCell ref="A52:A59"/>
    <mergeCell ref="A4:A15"/>
    <mergeCell ref="A16:A27"/>
    <mergeCell ref="A28:A39"/>
    <mergeCell ref="A40:A51"/>
  </mergeCells>
  <phoneticPr fontId="20"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tabColor rgb="FFFFFF00"/>
  </sheetPr>
  <dimension ref="A1:M45"/>
  <sheetViews>
    <sheetView showGridLines="0" tabSelected="1" zoomScale="95" zoomScaleNormal="95" workbookViewId="0">
      <pane ySplit="3" topLeftCell="A13" activePane="bottomLeft" state="frozen"/>
      <selection activeCell="C25" sqref="C25"/>
      <selection pane="bottomLeft" activeCell="B43" sqref="B43"/>
    </sheetView>
  </sheetViews>
  <sheetFormatPr baseColWidth="10" defaultColWidth="11.42578125" defaultRowHeight="15" x14ac:dyDescent="0.25"/>
  <cols>
    <col min="1" max="1" width="8.7109375" customWidth="1"/>
    <col min="2" max="2" width="11.42578125" customWidth="1"/>
    <col min="3" max="3" width="29.28515625" customWidth="1"/>
    <col min="4" max="4" width="18" customWidth="1"/>
    <col min="5" max="5" width="11.42578125" bestFit="1" customWidth="1"/>
  </cols>
  <sheetData>
    <row r="1" spans="1:9" x14ac:dyDescent="0.25">
      <c r="A1" s="4" t="s">
        <v>133</v>
      </c>
    </row>
    <row r="2" spans="1:9" x14ac:dyDescent="0.25">
      <c r="E2" s="9" t="s">
        <v>64</v>
      </c>
    </row>
    <row r="3" spans="1:9" ht="50.25" customHeight="1" x14ac:dyDescent="0.25">
      <c r="A3" s="7" t="s">
        <v>65</v>
      </c>
      <c r="B3" s="7" t="s">
        <v>66</v>
      </c>
      <c r="C3" s="7" t="s">
        <v>134</v>
      </c>
      <c r="D3" s="7" t="s">
        <v>135</v>
      </c>
      <c r="E3" s="9" t="s">
        <v>106</v>
      </c>
      <c r="G3" t="str">
        <f>+CONCATENATE(ROUND(E42,2)," porciento")</f>
        <v>55.59 porciento</v>
      </c>
    </row>
    <row r="4" spans="1:9" x14ac:dyDescent="0.25">
      <c r="A4" s="20">
        <v>2015</v>
      </c>
      <c r="B4" s="20" t="s">
        <v>93</v>
      </c>
      <c r="C4" s="21">
        <v>2001</v>
      </c>
      <c r="D4" s="21">
        <v>4707</v>
      </c>
      <c r="E4" s="22">
        <f t="shared" ref="E4:E32" si="0">IFERROR((C4/D4)*100,0)</f>
        <v>42.511153601019757</v>
      </c>
    </row>
    <row r="5" spans="1:9" x14ac:dyDescent="0.25">
      <c r="A5" s="20">
        <v>2015</v>
      </c>
      <c r="B5" s="20" t="s">
        <v>94</v>
      </c>
      <c r="C5" s="21">
        <v>2698</v>
      </c>
      <c r="D5" s="21">
        <v>4706</v>
      </c>
      <c r="E5" s="22">
        <f t="shared" si="0"/>
        <v>57.331066723331915</v>
      </c>
    </row>
    <row r="6" spans="1:9" x14ac:dyDescent="0.25">
      <c r="A6" s="20">
        <v>2015</v>
      </c>
      <c r="B6" s="20" t="s">
        <v>95</v>
      </c>
      <c r="C6" s="21">
        <v>3362</v>
      </c>
      <c r="D6" s="21">
        <v>4690</v>
      </c>
      <c r="E6" s="22">
        <f t="shared" si="0"/>
        <v>71.684434968017058</v>
      </c>
    </row>
    <row r="7" spans="1:9" x14ac:dyDescent="0.25">
      <c r="A7" s="20">
        <v>2015</v>
      </c>
      <c r="B7" s="20" t="s">
        <v>96</v>
      </c>
      <c r="C7" s="21">
        <v>3964</v>
      </c>
      <c r="D7" s="21">
        <v>4776</v>
      </c>
      <c r="E7" s="22">
        <f t="shared" si="0"/>
        <v>82.998324958123945</v>
      </c>
    </row>
    <row r="8" spans="1:9" x14ac:dyDescent="0.25">
      <c r="A8" s="20">
        <v>2016</v>
      </c>
      <c r="B8" s="20" t="s">
        <v>93</v>
      </c>
      <c r="C8" s="21">
        <v>2020</v>
      </c>
      <c r="D8" s="21">
        <v>4769</v>
      </c>
      <c r="E8" s="22">
        <f t="shared" si="0"/>
        <v>42.356888236527574</v>
      </c>
    </row>
    <row r="9" spans="1:9" x14ac:dyDescent="0.25">
      <c r="A9" s="20">
        <v>2016</v>
      </c>
      <c r="B9" s="20" t="s">
        <v>94</v>
      </c>
      <c r="C9" s="21">
        <v>3168</v>
      </c>
      <c r="D9" s="21">
        <v>4718</v>
      </c>
      <c r="E9" s="22">
        <f t="shared" si="0"/>
        <v>67.147096227214917</v>
      </c>
    </row>
    <row r="10" spans="1:9" x14ac:dyDescent="0.25">
      <c r="A10" s="20">
        <v>2016</v>
      </c>
      <c r="B10" s="20" t="s">
        <v>95</v>
      </c>
      <c r="C10" s="21">
        <v>3424</v>
      </c>
      <c r="D10" s="21">
        <v>4629</v>
      </c>
      <c r="E10" s="22">
        <f t="shared" si="0"/>
        <v>73.968459710520634</v>
      </c>
    </row>
    <row r="11" spans="1:9" x14ac:dyDescent="0.25">
      <c r="A11" s="20">
        <v>2016</v>
      </c>
      <c r="B11" s="20" t="s">
        <v>96</v>
      </c>
      <c r="C11" s="21">
        <v>3748</v>
      </c>
      <c r="D11" s="21">
        <v>4600</v>
      </c>
      <c r="E11" s="22">
        <f t="shared" si="0"/>
        <v>81.478260869565219</v>
      </c>
    </row>
    <row r="12" spans="1:9" x14ac:dyDescent="0.25">
      <c r="A12" s="20">
        <v>2017</v>
      </c>
      <c r="B12" s="20" t="s">
        <v>93</v>
      </c>
      <c r="C12" s="21">
        <v>829</v>
      </c>
      <c r="D12" s="21">
        <v>4205</v>
      </c>
      <c r="E12" s="22">
        <f t="shared" si="0"/>
        <v>19.714625445897742</v>
      </c>
    </row>
    <row r="13" spans="1:9" x14ac:dyDescent="0.25">
      <c r="A13" s="20">
        <v>2017</v>
      </c>
      <c r="B13" s="20" t="s">
        <v>94</v>
      </c>
      <c r="C13" s="21">
        <v>2503</v>
      </c>
      <c r="D13" s="21">
        <v>4144</v>
      </c>
      <c r="E13" s="22">
        <f t="shared" si="0"/>
        <v>60.400579150579148</v>
      </c>
    </row>
    <row r="14" spans="1:9" x14ac:dyDescent="0.25">
      <c r="A14" s="20">
        <v>2017</v>
      </c>
      <c r="B14" s="20" t="s">
        <v>95</v>
      </c>
      <c r="C14" s="21">
        <v>3963</v>
      </c>
      <c r="D14" s="21">
        <v>5271</v>
      </c>
      <c r="E14" s="22">
        <f t="shared" si="0"/>
        <v>75.184974388161635</v>
      </c>
      <c r="G14" s="24"/>
    </row>
    <row r="15" spans="1:9" x14ac:dyDescent="0.25">
      <c r="A15" s="20">
        <v>2017</v>
      </c>
      <c r="B15" s="20" t="s">
        <v>96</v>
      </c>
      <c r="C15" s="21">
        <v>3015</v>
      </c>
      <c r="D15" s="21">
        <v>3307</v>
      </c>
      <c r="E15" s="22">
        <f t="shared" si="0"/>
        <v>91.170244934986385</v>
      </c>
      <c r="I15" s="24"/>
    </row>
    <row r="16" spans="1:9" x14ac:dyDescent="0.25">
      <c r="A16" s="20">
        <v>2018</v>
      </c>
      <c r="B16" s="20" t="s">
        <v>93</v>
      </c>
      <c r="C16" s="21">
        <v>1592</v>
      </c>
      <c r="D16" s="21">
        <v>3256</v>
      </c>
      <c r="E16" s="22">
        <f t="shared" si="0"/>
        <v>48.894348894348894</v>
      </c>
    </row>
    <row r="17" spans="1:5" x14ac:dyDescent="0.25">
      <c r="A17" s="20">
        <v>2018</v>
      </c>
      <c r="B17" s="20" t="s">
        <v>94</v>
      </c>
      <c r="C17" s="21">
        <v>2471</v>
      </c>
      <c r="D17" s="21">
        <v>3124</v>
      </c>
      <c r="E17" s="22">
        <f t="shared" si="0"/>
        <v>79.097311139564667</v>
      </c>
    </row>
    <row r="18" spans="1:5" x14ac:dyDescent="0.25">
      <c r="A18" s="20">
        <v>2018</v>
      </c>
      <c r="B18" s="20" t="s">
        <v>95</v>
      </c>
      <c r="C18" s="21">
        <v>2811</v>
      </c>
      <c r="D18" s="21">
        <v>3581</v>
      </c>
      <c r="E18" s="22">
        <f t="shared" si="0"/>
        <v>78.497626361351578</v>
      </c>
    </row>
    <row r="19" spans="1:5" x14ac:dyDescent="0.25">
      <c r="A19" s="20">
        <v>2018</v>
      </c>
      <c r="B19" s="20" t="s">
        <v>96</v>
      </c>
      <c r="C19" s="21">
        <v>3014</v>
      </c>
      <c r="D19" s="21">
        <v>3120</v>
      </c>
      <c r="E19" s="22">
        <f t="shared" si="0"/>
        <v>96.602564102564102</v>
      </c>
    </row>
    <row r="20" spans="1:5" x14ac:dyDescent="0.25">
      <c r="A20" s="20">
        <v>2019</v>
      </c>
      <c r="B20" s="20" t="s">
        <v>93</v>
      </c>
      <c r="C20" s="21">
        <v>1136</v>
      </c>
      <c r="D20" s="21">
        <v>2943</v>
      </c>
      <c r="E20" s="22">
        <f t="shared" si="0"/>
        <v>38.600067957866123</v>
      </c>
    </row>
    <row r="21" spans="1:5" x14ac:dyDescent="0.25">
      <c r="A21" s="20">
        <v>2019</v>
      </c>
      <c r="B21" s="20" t="s">
        <v>94</v>
      </c>
      <c r="C21" s="21">
        <v>2179</v>
      </c>
      <c r="D21" s="21">
        <v>2897</v>
      </c>
      <c r="E21" s="22">
        <f t="shared" si="0"/>
        <v>75.215740421125304</v>
      </c>
    </row>
    <row r="22" spans="1:5" x14ac:dyDescent="0.25">
      <c r="A22" s="20">
        <v>2019</v>
      </c>
      <c r="B22" s="20" t="s">
        <v>95</v>
      </c>
      <c r="C22" s="21">
        <v>2469</v>
      </c>
      <c r="D22" s="21">
        <v>2916</v>
      </c>
      <c r="E22" s="22">
        <f t="shared" si="0"/>
        <v>84.670781893004104</v>
      </c>
    </row>
    <row r="23" spans="1:5" x14ac:dyDescent="0.25">
      <c r="A23" s="20">
        <v>2019</v>
      </c>
      <c r="B23" s="20" t="s">
        <v>96</v>
      </c>
      <c r="C23" s="21">
        <v>2639</v>
      </c>
      <c r="D23" s="21">
        <v>2868</v>
      </c>
      <c r="E23" s="22">
        <f t="shared" si="0"/>
        <v>92.015341701534169</v>
      </c>
    </row>
    <row r="24" spans="1:5" x14ac:dyDescent="0.25">
      <c r="A24" s="20">
        <v>2020</v>
      </c>
      <c r="B24" s="20" t="s">
        <v>93</v>
      </c>
      <c r="C24" s="21">
        <v>1355</v>
      </c>
      <c r="D24" s="21">
        <v>1765</v>
      </c>
      <c r="E24" s="22">
        <f t="shared" si="0"/>
        <v>76.770538243626063</v>
      </c>
    </row>
    <row r="25" spans="1:5" x14ac:dyDescent="0.25">
      <c r="A25" s="20">
        <v>2020</v>
      </c>
      <c r="B25" s="20" t="s">
        <v>94</v>
      </c>
      <c r="C25" s="21">
        <v>831</v>
      </c>
      <c r="D25" s="21">
        <v>2080</v>
      </c>
      <c r="E25" s="22">
        <f t="shared" si="0"/>
        <v>39.95192307692308</v>
      </c>
    </row>
    <row r="26" spans="1:5" x14ac:dyDescent="0.25">
      <c r="A26" s="20">
        <v>2020</v>
      </c>
      <c r="B26" s="20" t="s">
        <v>95</v>
      </c>
      <c r="C26" s="21">
        <v>1314</v>
      </c>
      <c r="D26" s="21">
        <v>2957</v>
      </c>
      <c r="E26" s="22">
        <f t="shared" si="0"/>
        <v>44.436929320257015</v>
      </c>
    </row>
    <row r="27" spans="1:5" x14ac:dyDescent="0.25">
      <c r="A27" s="20">
        <v>2020</v>
      </c>
      <c r="B27" s="20" t="s">
        <v>96</v>
      </c>
      <c r="C27" s="21">
        <v>1222</v>
      </c>
      <c r="D27" s="21">
        <v>2925</v>
      </c>
      <c r="E27" s="22">
        <f t="shared" si="0"/>
        <v>41.777777777777779</v>
      </c>
    </row>
    <row r="28" spans="1:5" x14ac:dyDescent="0.25">
      <c r="A28" s="20">
        <v>2021</v>
      </c>
      <c r="B28" s="20" t="s">
        <v>93</v>
      </c>
      <c r="C28" s="21">
        <v>630</v>
      </c>
      <c r="D28" s="21">
        <v>2930</v>
      </c>
      <c r="E28" s="22">
        <f t="shared" si="0"/>
        <v>21.501706484641637</v>
      </c>
    </row>
    <row r="29" spans="1:5" x14ac:dyDescent="0.25">
      <c r="A29" s="20">
        <v>2021</v>
      </c>
      <c r="B29" s="20" t="s">
        <v>94</v>
      </c>
      <c r="C29" s="21">
        <v>1038</v>
      </c>
      <c r="D29" s="21">
        <v>2923</v>
      </c>
      <c r="E29" s="22">
        <f t="shared" si="0"/>
        <v>35.511460827916522</v>
      </c>
    </row>
    <row r="30" spans="1:5" x14ac:dyDescent="0.25">
      <c r="A30" s="20">
        <v>2021</v>
      </c>
      <c r="B30" s="20" t="s">
        <v>95</v>
      </c>
      <c r="C30" s="21">
        <v>1067</v>
      </c>
      <c r="D30" s="21">
        <v>2826</v>
      </c>
      <c r="E30" s="22">
        <f t="shared" si="0"/>
        <v>37.756546355272469</v>
      </c>
    </row>
    <row r="31" spans="1:5" x14ac:dyDescent="0.25">
      <c r="A31" s="20">
        <v>2021</v>
      </c>
      <c r="B31" s="20" t="s">
        <v>96</v>
      </c>
      <c r="C31" s="21">
        <v>1315</v>
      </c>
      <c r="D31" s="21">
        <v>3049</v>
      </c>
      <c r="E31" s="22">
        <f t="shared" si="0"/>
        <v>43.128894719580188</v>
      </c>
    </row>
    <row r="32" spans="1:5" x14ac:dyDescent="0.25">
      <c r="A32" s="20">
        <v>2022</v>
      </c>
      <c r="B32" s="20" t="s">
        <v>93</v>
      </c>
      <c r="C32" s="21">
        <v>0</v>
      </c>
      <c r="D32" s="21" t="s">
        <v>136</v>
      </c>
      <c r="E32" s="22">
        <f t="shared" si="0"/>
        <v>0</v>
      </c>
    </row>
    <row r="33" spans="1:13" x14ac:dyDescent="0.25">
      <c r="A33" s="20">
        <v>2022</v>
      </c>
      <c r="B33" s="20" t="s">
        <v>94</v>
      </c>
      <c r="C33" s="21">
        <v>786</v>
      </c>
      <c r="D33" s="21">
        <v>6223</v>
      </c>
      <c r="E33" s="22">
        <f>IFERROR((C33/D33)*100,0)</f>
        <v>12.630564036638278</v>
      </c>
    </row>
    <row r="34" spans="1:13" x14ac:dyDescent="0.25">
      <c r="A34" s="20">
        <v>2022</v>
      </c>
      <c r="B34" s="20" t="s">
        <v>95</v>
      </c>
      <c r="C34" s="21">
        <v>1072</v>
      </c>
      <c r="D34" s="21">
        <v>5941</v>
      </c>
      <c r="E34" s="22">
        <f>IFERROR((C34/D34)*100,0)</f>
        <v>18.044100319811481</v>
      </c>
    </row>
    <row r="35" spans="1:13" x14ac:dyDescent="0.25">
      <c r="A35" s="20">
        <v>2022</v>
      </c>
      <c r="B35" s="20" t="s">
        <v>96</v>
      </c>
      <c r="C35" s="21">
        <v>2319</v>
      </c>
      <c r="D35" s="21">
        <v>6883</v>
      </c>
      <c r="E35" s="22">
        <f>IFERROR((C35/D35)*100,0)</f>
        <v>33.691704198750543</v>
      </c>
    </row>
    <row r="36" spans="1:13" x14ac:dyDescent="0.25">
      <c r="A36" s="20">
        <v>2023</v>
      </c>
      <c r="B36" s="20" t="s">
        <v>93</v>
      </c>
      <c r="C36" s="21">
        <v>233</v>
      </c>
      <c r="D36" s="21">
        <v>6883</v>
      </c>
      <c r="E36" s="22">
        <f t="shared" ref="E36:E39" si="1">IFERROR((C36/D36)*100,0)</f>
        <v>3.3851518233328495</v>
      </c>
    </row>
    <row r="37" spans="1:13" x14ac:dyDescent="0.25">
      <c r="A37" s="20">
        <v>2023</v>
      </c>
      <c r="B37" s="20" t="s">
        <v>94</v>
      </c>
      <c r="C37" s="21">
        <v>882</v>
      </c>
      <c r="D37" s="21">
        <v>6883</v>
      </c>
      <c r="E37" s="22">
        <f t="shared" si="1"/>
        <v>12.814179863431644</v>
      </c>
    </row>
    <row r="38" spans="1:13" x14ac:dyDescent="0.25">
      <c r="A38" s="20">
        <v>2023</v>
      </c>
      <c r="B38" s="20" t="s">
        <v>95</v>
      </c>
      <c r="C38" s="21">
        <v>1880</v>
      </c>
      <c r="D38" s="21">
        <v>6883</v>
      </c>
      <c r="E38" s="22">
        <f t="shared" si="1"/>
        <v>27.313671364230714</v>
      </c>
    </row>
    <row r="39" spans="1:13" x14ac:dyDescent="0.25">
      <c r="A39" s="20">
        <v>2023</v>
      </c>
      <c r="B39" s="20" t="s">
        <v>96</v>
      </c>
      <c r="C39" s="21">
        <v>118</v>
      </c>
      <c r="D39" s="21">
        <v>6872</v>
      </c>
      <c r="E39" s="22">
        <f t="shared" si="1"/>
        <v>1.7171129220023285</v>
      </c>
    </row>
    <row r="40" spans="1:13" x14ac:dyDescent="0.25">
      <c r="A40" s="20">
        <v>2024</v>
      </c>
      <c r="B40" s="20" t="s">
        <v>93</v>
      </c>
      <c r="C40" s="21">
        <v>470</v>
      </c>
      <c r="D40" s="21">
        <v>8844</v>
      </c>
      <c r="E40" s="22">
        <f>IFERROR((C40/D40)*100,0)</f>
        <v>5.3143374038896427</v>
      </c>
    </row>
    <row r="41" spans="1:13" x14ac:dyDescent="0.25">
      <c r="A41" s="20">
        <v>2024</v>
      </c>
      <c r="B41" s="20" t="s">
        <v>94</v>
      </c>
      <c r="C41" s="21">
        <v>1189</v>
      </c>
      <c r="D41" s="21">
        <v>2662</v>
      </c>
      <c r="E41" s="22">
        <f>IFERROR((C41/D41)*100,0)</f>
        <v>44.665664913598796</v>
      </c>
    </row>
    <row r="42" spans="1:13" x14ac:dyDescent="0.25">
      <c r="A42" s="20">
        <v>2024</v>
      </c>
      <c r="B42" s="20" t="s">
        <v>95</v>
      </c>
      <c r="C42" s="21">
        <v>2700</v>
      </c>
      <c r="D42" s="21">
        <v>4857</v>
      </c>
      <c r="E42" s="22">
        <f>IFERROR((C42/D42)*100,0)</f>
        <v>55.589870290302656</v>
      </c>
    </row>
    <row r="45" spans="1:13" ht="27" customHeight="1" x14ac:dyDescent="0.25">
      <c r="A45" s="98"/>
      <c r="B45" s="98"/>
      <c r="C45" s="98"/>
      <c r="D45" s="98"/>
      <c r="E45" s="98"/>
      <c r="F45" s="98"/>
      <c r="G45" s="98"/>
      <c r="H45" s="98"/>
      <c r="I45" s="98"/>
      <c r="J45" s="98"/>
      <c r="K45" s="98"/>
      <c r="L45" s="98"/>
      <c r="M45" s="9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Q111"/>
  <sheetViews>
    <sheetView showGridLines="0" zoomScale="90" zoomScaleNormal="90" workbookViewId="0">
      <pane ySplit="3" topLeftCell="A76" activePane="bottomLeft" state="frozen"/>
      <selection activeCell="C25" sqref="C25"/>
      <selection pane="bottomLeft" activeCell="D111" sqref="D111"/>
    </sheetView>
  </sheetViews>
  <sheetFormatPr baseColWidth="10" defaultColWidth="11.42578125" defaultRowHeight="15" x14ac:dyDescent="0.25"/>
  <cols>
    <col min="1" max="2" width="8.7109375" customWidth="1"/>
    <col min="3" max="3" width="20.28515625" customWidth="1"/>
    <col min="4" max="4" width="22.140625" bestFit="1" customWidth="1"/>
    <col min="6" max="7" width="5.140625" customWidth="1"/>
    <col min="8" max="10" width="8.7109375" customWidth="1"/>
  </cols>
  <sheetData>
    <row r="1" spans="1:17" x14ac:dyDescent="0.25">
      <c r="A1" s="4" t="s">
        <v>59</v>
      </c>
      <c r="H1" s="8" t="s">
        <v>60</v>
      </c>
      <c r="I1" s="87" t="s">
        <v>61</v>
      </c>
      <c r="J1" s="87"/>
      <c r="K1" s="87"/>
      <c r="L1" s="87"/>
      <c r="M1" s="87"/>
      <c r="N1" s="87"/>
      <c r="O1" s="87"/>
      <c r="P1" s="87"/>
      <c r="Q1" s="87"/>
    </row>
    <row r="2" spans="1:17" x14ac:dyDescent="0.25">
      <c r="C2" s="8" t="s">
        <v>62</v>
      </c>
      <c r="D2" s="8" t="s">
        <v>63</v>
      </c>
      <c r="E2" s="8" t="s">
        <v>64</v>
      </c>
      <c r="I2" s="87"/>
      <c r="J2" s="87"/>
      <c r="K2" s="87"/>
      <c r="L2" s="87"/>
      <c r="M2" s="87"/>
      <c r="N2" s="87"/>
      <c r="O2" s="87"/>
      <c r="P2" s="87"/>
      <c r="Q2" s="87"/>
    </row>
    <row r="3" spans="1:17" ht="50.25" customHeight="1" x14ac:dyDescent="0.25">
      <c r="A3" s="14" t="s">
        <v>65</v>
      </c>
      <c r="B3" s="14" t="s">
        <v>66</v>
      </c>
      <c r="C3" s="7" t="s">
        <v>67</v>
      </c>
      <c r="D3" s="7" t="s">
        <v>68</v>
      </c>
      <c r="E3" s="15" t="s">
        <v>69</v>
      </c>
      <c r="H3" s="11" t="str">
        <f>+CONCATENATE(ROUND(E107,2)," días promedio")</f>
        <v>4.18 días promedio</v>
      </c>
    </row>
    <row r="4" spans="1:17" x14ac:dyDescent="0.25">
      <c r="A4">
        <v>2016</v>
      </c>
      <c r="B4" s="1" t="s">
        <v>70</v>
      </c>
      <c r="C4" s="2">
        <v>1829568</v>
      </c>
      <c r="D4" s="2">
        <v>540075</v>
      </c>
      <c r="E4" s="6">
        <f t="shared" ref="E4:E52" si="0">C4/D4</f>
        <v>3.3876183863352312</v>
      </c>
    </row>
    <row r="5" spans="1:17" x14ac:dyDescent="0.25">
      <c r="A5">
        <v>2016</v>
      </c>
      <c r="B5" s="1" t="s">
        <v>71</v>
      </c>
      <c r="C5" s="2">
        <v>1938310</v>
      </c>
      <c r="D5" s="2">
        <v>582590</v>
      </c>
      <c r="E5" s="6">
        <f t="shared" si="0"/>
        <v>3.327056763761822</v>
      </c>
    </row>
    <row r="6" spans="1:17" x14ac:dyDescent="0.25">
      <c r="A6">
        <v>2016</v>
      </c>
      <c r="B6" s="1" t="s">
        <v>72</v>
      </c>
      <c r="C6" s="2">
        <v>1865372</v>
      </c>
      <c r="D6" s="2">
        <v>606530</v>
      </c>
      <c r="E6" s="6">
        <f t="shared" si="0"/>
        <v>3.0754818393154504</v>
      </c>
      <c r="I6" s="2"/>
      <c r="J6" s="2"/>
      <c r="K6" s="6"/>
    </row>
    <row r="7" spans="1:17" x14ac:dyDescent="0.25">
      <c r="A7">
        <v>2016</v>
      </c>
      <c r="B7" s="1" t="s">
        <v>73</v>
      </c>
      <c r="C7" s="2">
        <v>1838412</v>
      </c>
      <c r="D7" s="2">
        <v>610480</v>
      </c>
      <c r="E7" s="6">
        <f t="shared" si="0"/>
        <v>3.0114205215568077</v>
      </c>
      <c r="I7" s="2"/>
      <c r="J7" s="2"/>
      <c r="K7" s="6"/>
    </row>
    <row r="8" spans="1:17" x14ac:dyDescent="0.25">
      <c r="A8">
        <v>2016</v>
      </c>
      <c r="B8" s="1" t="s">
        <v>74</v>
      </c>
      <c r="C8" s="2">
        <v>1812539</v>
      </c>
      <c r="D8" s="2">
        <v>606102</v>
      </c>
      <c r="E8" s="6">
        <f t="shared" si="0"/>
        <v>2.9904850998676791</v>
      </c>
      <c r="I8" s="2"/>
      <c r="J8" s="2"/>
      <c r="K8" s="6"/>
    </row>
    <row r="9" spans="1:17" x14ac:dyDescent="0.25">
      <c r="A9">
        <v>2016</v>
      </c>
      <c r="B9" s="1" t="s">
        <v>75</v>
      </c>
      <c r="C9" s="2">
        <v>1845070</v>
      </c>
      <c r="D9" s="2">
        <v>621810</v>
      </c>
      <c r="E9" s="6">
        <f t="shared" si="0"/>
        <v>2.9672568791109826</v>
      </c>
      <c r="I9" s="2"/>
      <c r="J9" s="2"/>
      <c r="K9" s="6"/>
    </row>
    <row r="10" spans="1:17" x14ac:dyDescent="0.25">
      <c r="A10">
        <v>2016</v>
      </c>
      <c r="B10" s="1" t="s">
        <v>76</v>
      </c>
      <c r="C10" s="2">
        <v>1748581</v>
      </c>
      <c r="D10" s="2">
        <v>578264</v>
      </c>
      <c r="E10" s="6">
        <f t="shared" si="0"/>
        <v>3.0238455100092692</v>
      </c>
      <c r="I10" s="2"/>
      <c r="J10" s="2"/>
      <c r="K10" s="6"/>
    </row>
    <row r="11" spans="1:17" x14ac:dyDescent="0.25">
      <c r="A11">
        <v>2016</v>
      </c>
      <c r="B11" s="1" t="s">
        <v>77</v>
      </c>
      <c r="C11" s="2">
        <v>2033966</v>
      </c>
      <c r="D11" s="2">
        <v>653880</v>
      </c>
      <c r="E11" s="6">
        <f t="shared" si="0"/>
        <v>3.1106105095736223</v>
      </c>
      <c r="I11" s="2"/>
      <c r="J11" s="2"/>
      <c r="K11" s="6"/>
    </row>
    <row r="12" spans="1:17" x14ac:dyDescent="0.25">
      <c r="A12">
        <v>2016</v>
      </c>
      <c r="B12" s="1" t="s">
        <v>78</v>
      </c>
      <c r="C12" s="2">
        <v>1945704</v>
      </c>
      <c r="D12" s="2">
        <v>624338</v>
      </c>
      <c r="E12" s="6">
        <f t="shared" si="0"/>
        <v>3.1164273198171504</v>
      </c>
      <c r="I12" s="2"/>
      <c r="J12" s="2"/>
      <c r="K12" s="6"/>
    </row>
    <row r="13" spans="1:17" x14ac:dyDescent="0.25">
      <c r="A13">
        <v>2016</v>
      </c>
      <c r="B13" s="1" t="s">
        <v>79</v>
      </c>
      <c r="C13" s="2">
        <v>1915378</v>
      </c>
      <c r="D13" s="2">
        <v>619908</v>
      </c>
      <c r="E13" s="6">
        <f t="shared" si="0"/>
        <v>3.0897778380017682</v>
      </c>
      <c r="I13" s="2"/>
      <c r="J13" s="2"/>
      <c r="K13" s="6"/>
    </row>
    <row r="14" spans="1:17" x14ac:dyDescent="0.25">
      <c r="A14">
        <v>2016</v>
      </c>
      <c r="B14" s="1" t="s">
        <v>80</v>
      </c>
      <c r="C14" s="2">
        <v>1983766</v>
      </c>
      <c r="D14" s="2">
        <v>620455</v>
      </c>
      <c r="E14" s="6">
        <f t="shared" si="0"/>
        <v>3.1972761924716537</v>
      </c>
      <c r="I14" s="2"/>
      <c r="J14" s="2"/>
      <c r="K14" s="6"/>
    </row>
    <row r="15" spans="1:17" x14ac:dyDescent="0.25">
      <c r="A15">
        <v>2016</v>
      </c>
      <c r="B15" s="1" t="s">
        <v>81</v>
      </c>
      <c r="C15" s="2">
        <v>1922007</v>
      </c>
      <c r="D15" s="2">
        <v>612235</v>
      </c>
      <c r="E15" s="6">
        <f t="shared" si="0"/>
        <v>3.1393288524831151</v>
      </c>
      <c r="I15" s="2"/>
      <c r="J15" s="2"/>
      <c r="K15" s="6"/>
    </row>
    <row r="16" spans="1:17" x14ac:dyDescent="0.25">
      <c r="A16">
        <v>2017</v>
      </c>
      <c r="B16" s="1" t="s">
        <v>70</v>
      </c>
      <c r="C16" s="2">
        <v>1978683</v>
      </c>
      <c r="D16" s="2">
        <v>586394</v>
      </c>
      <c r="E16" s="6">
        <f t="shared" si="0"/>
        <v>3.3743234071289954</v>
      </c>
      <c r="I16" s="2"/>
      <c r="J16" s="2"/>
      <c r="K16" s="6"/>
    </row>
    <row r="17" spans="1:11" x14ac:dyDescent="0.25">
      <c r="A17">
        <v>2017</v>
      </c>
      <c r="B17" s="1" t="s">
        <v>71</v>
      </c>
      <c r="C17" s="2">
        <v>1702793</v>
      </c>
      <c r="D17" s="2">
        <v>552481</v>
      </c>
      <c r="E17" s="6">
        <f t="shared" si="0"/>
        <v>3.0820842707713028</v>
      </c>
      <c r="I17" s="2"/>
      <c r="J17" s="2"/>
      <c r="K17" s="6"/>
    </row>
    <row r="18" spans="1:11" x14ac:dyDescent="0.25">
      <c r="A18">
        <v>2017</v>
      </c>
      <c r="B18" s="1" t="s">
        <v>72</v>
      </c>
      <c r="C18" s="2">
        <v>2030276</v>
      </c>
      <c r="D18" s="2">
        <v>665830</v>
      </c>
      <c r="E18" s="6">
        <f t="shared" si="0"/>
        <v>3.0492407972004867</v>
      </c>
      <c r="I18" s="2"/>
      <c r="J18" s="2"/>
      <c r="K18" s="6"/>
    </row>
    <row r="19" spans="1:11" x14ac:dyDescent="0.25">
      <c r="A19">
        <v>2017</v>
      </c>
      <c r="B19" s="1" t="s">
        <v>73</v>
      </c>
      <c r="C19" s="2">
        <v>1765511</v>
      </c>
      <c r="D19" s="2">
        <v>569747</v>
      </c>
      <c r="E19" s="6">
        <f t="shared" si="0"/>
        <v>3.0987631352161573</v>
      </c>
      <c r="I19" s="2"/>
      <c r="J19" s="2"/>
    </row>
    <row r="20" spans="1:11" x14ac:dyDescent="0.25">
      <c r="A20">
        <v>2017</v>
      </c>
      <c r="B20" s="1" t="s">
        <v>74</v>
      </c>
      <c r="C20" s="2">
        <v>2146861</v>
      </c>
      <c r="D20" s="2">
        <v>650581</v>
      </c>
      <c r="E20" s="6">
        <f t="shared" si="0"/>
        <v>3.2999134619670727</v>
      </c>
    </row>
    <row r="21" spans="1:11" x14ac:dyDescent="0.25">
      <c r="A21">
        <v>2017</v>
      </c>
      <c r="B21" s="1" t="s">
        <v>75</v>
      </c>
      <c r="C21" s="2">
        <v>2075927</v>
      </c>
      <c r="D21" s="2">
        <v>664834</v>
      </c>
      <c r="E21" s="6">
        <f t="shared" si="0"/>
        <v>3.1224741815250123</v>
      </c>
    </row>
    <row r="22" spans="1:11" x14ac:dyDescent="0.25">
      <c r="A22">
        <v>2017</v>
      </c>
      <c r="B22" s="1" t="s">
        <v>76</v>
      </c>
      <c r="C22" s="2">
        <v>1978378</v>
      </c>
      <c r="D22" s="2">
        <v>618023</v>
      </c>
      <c r="E22" s="6">
        <f t="shared" si="0"/>
        <v>3.2011397634068635</v>
      </c>
    </row>
    <row r="23" spans="1:11" s="75" customFormat="1" x14ac:dyDescent="0.25">
      <c r="A23" s="75">
        <v>2017</v>
      </c>
      <c r="B23" s="76" t="s">
        <v>77</v>
      </c>
      <c r="C23" s="77">
        <v>2131995</v>
      </c>
      <c r="D23" s="77">
        <v>692666</v>
      </c>
      <c r="E23" s="78">
        <f t="shared" si="0"/>
        <v>3.077955320457479</v>
      </c>
    </row>
    <row r="24" spans="1:11" x14ac:dyDescent="0.25">
      <c r="A24">
        <v>2017</v>
      </c>
      <c r="B24" s="1" t="s">
        <v>78</v>
      </c>
      <c r="C24" s="2">
        <v>2016526</v>
      </c>
      <c r="D24" s="2">
        <v>633401</v>
      </c>
      <c r="E24" s="6">
        <f t="shared" si="0"/>
        <v>3.1836482733686875</v>
      </c>
    </row>
    <row r="25" spans="1:11" x14ac:dyDescent="0.25">
      <c r="A25">
        <v>2017</v>
      </c>
      <c r="B25" s="1" t="s">
        <v>79</v>
      </c>
      <c r="C25" s="2">
        <v>2177527</v>
      </c>
      <c r="D25" s="2">
        <v>680623</v>
      </c>
      <c r="E25" s="6">
        <f t="shared" si="0"/>
        <v>3.1993144516127137</v>
      </c>
    </row>
    <row r="26" spans="1:11" x14ac:dyDescent="0.25">
      <c r="A26">
        <v>2017</v>
      </c>
      <c r="B26" s="1" t="s">
        <v>80</v>
      </c>
      <c r="C26" s="2">
        <v>2092911</v>
      </c>
      <c r="D26" s="2">
        <v>648572</v>
      </c>
      <c r="E26" s="6">
        <f t="shared" si="0"/>
        <v>3.2269524432137064</v>
      </c>
    </row>
    <row r="27" spans="1:11" x14ac:dyDescent="0.25">
      <c r="A27">
        <v>2017</v>
      </c>
      <c r="B27" s="1" t="s">
        <v>81</v>
      </c>
      <c r="C27" s="2">
        <v>2068244</v>
      </c>
      <c r="D27" s="2">
        <v>617649</v>
      </c>
      <c r="E27" s="6">
        <f t="shared" si="0"/>
        <v>3.3485749997166674</v>
      </c>
    </row>
    <row r="28" spans="1:11" x14ac:dyDescent="0.25">
      <c r="A28">
        <v>2018</v>
      </c>
      <c r="B28" s="1" t="s">
        <v>70</v>
      </c>
      <c r="C28" s="2">
        <v>2193154</v>
      </c>
      <c r="D28" s="2">
        <v>634311</v>
      </c>
      <c r="E28" s="6">
        <f t="shared" si="0"/>
        <v>3.4575373909643692</v>
      </c>
    </row>
    <row r="29" spans="1:11" x14ac:dyDescent="0.25">
      <c r="A29">
        <v>2018</v>
      </c>
      <c r="B29" s="1" t="s">
        <v>71</v>
      </c>
      <c r="C29" s="2">
        <v>2015828</v>
      </c>
      <c r="D29" s="2">
        <v>595185</v>
      </c>
      <c r="E29" s="6">
        <f t="shared" si="0"/>
        <v>3.3868931508690574</v>
      </c>
    </row>
    <row r="30" spans="1:11" x14ac:dyDescent="0.25">
      <c r="A30">
        <v>2018</v>
      </c>
      <c r="B30" s="1" t="s">
        <v>72</v>
      </c>
      <c r="C30" s="2">
        <v>2051872</v>
      </c>
      <c r="D30" s="2">
        <v>638555</v>
      </c>
      <c r="E30" s="6">
        <f t="shared" si="0"/>
        <v>3.2133050402862713</v>
      </c>
    </row>
    <row r="31" spans="1:11" x14ac:dyDescent="0.25">
      <c r="A31">
        <v>2018</v>
      </c>
      <c r="B31" s="1" t="s">
        <v>73</v>
      </c>
      <c r="C31" s="2">
        <v>2172213</v>
      </c>
      <c r="D31" s="2">
        <v>661472</v>
      </c>
      <c r="E31" s="6">
        <f t="shared" si="0"/>
        <v>3.2839077088674955</v>
      </c>
    </row>
    <row r="32" spans="1:11" x14ac:dyDescent="0.25">
      <c r="A32">
        <v>2018</v>
      </c>
      <c r="B32" s="1" t="s">
        <v>74</v>
      </c>
      <c r="C32" s="2">
        <v>2548118</v>
      </c>
      <c r="D32" s="2">
        <v>699501</v>
      </c>
      <c r="E32" s="6">
        <f t="shared" si="0"/>
        <v>3.6427653427228841</v>
      </c>
    </row>
    <row r="33" spans="1:5" x14ac:dyDescent="0.25">
      <c r="A33">
        <v>2018</v>
      </c>
      <c r="B33" s="1" t="s">
        <v>75</v>
      </c>
      <c r="C33" s="2">
        <v>2064594</v>
      </c>
      <c r="D33" s="2">
        <v>653597</v>
      </c>
      <c r="E33" s="6">
        <f t="shared" si="0"/>
        <v>3.1588180484304549</v>
      </c>
    </row>
    <row r="34" spans="1:5" x14ac:dyDescent="0.25">
      <c r="A34">
        <v>2018</v>
      </c>
      <c r="B34" s="1" t="s">
        <v>76</v>
      </c>
      <c r="C34" s="2">
        <v>2162957</v>
      </c>
      <c r="D34" s="2">
        <v>658931</v>
      </c>
      <c r="E34" s="6">
        <f t="shared" si="0"/>
        <v>3.2825242703712529</v>
      </c>
    </row>
    <row r="35" spans="1:5" x14ac:dyDescent="0.25">
      <c r="A35">
        <v>2018</v>
      </c>
      <c r="B35" s="1" t="s">
        <v>77</v>
      </c>
      <c r="C35" s="2">
        <v>2346720</v>
      </c>
      <c r="D35" s="2">
        <v>720219</v>
      </c>
      <c r="E35" s="6">
        <f t="shared" si="0"/>
        <v>3.2583422542310045</v>
      </c>
    </row>
    <row r="36" spans="1:5" x14ac:dyDescent="0.25">
      <c r="A36">
        <v>2018</v>
      </c>
      <c r="B36" s="1" t="s">
        <v>78</v>
      </c>
      <c r="C36" s="2">
        <v>2080493</v>
      </c>
      <c r="D36" s="2">
        <v>626381</v>
      </c>
      <c r="E36" s="6">
        <f t="shared" si="0"/>
        <v>3.3214497246883288</v>
      </c>
    </row>
    <row r="37" spans="1:5" x14ac:dyDescent="0.25">
      <c r="A37">
        <v>2018</v>
      </c>
      <c r="B37" s="1" t="s">
        <v>79</v>
      </c>
      <c r="C37" s="2">
        <v>2484383</v>
      </c>
      <c r="D37" s="2">
        <v>737961</v>
      </c>
      <c r="E37" s="6">
        <f t="shared" si="0"/>
        <v>3.3665505358684267</v>
      </c>
    </row>
    <row r="38" spans="1:5" x14ac:dyDescent="0.25">
      <c r="A38">
        <v>2018</v>
      </c>
      <c r="B38" s="1" t="s">
        <v>80</v>
      </c>
      <c r="C38" s="2">
        <v>2309490</v>
      </c>
      <c r="D38" s="2">
        <v>671769</v>
      </c>
      <c r="E38" s="6">
        <f t="shared" si="0"/>
        <v>3.4379228574108063</v>
      </c>
    </row>
    <row r="39" spans="1:5" x14ac:dyDescent="0.25">
      <c r="A39">
        <v>2018</v>
      </c>
      <c r="B39" s="1" t="s">
        <v>81</v>
      </c>
      <c r="C39" s="2">
        <v>2102078</v>
      </c>
      <c r="D39" s="2">
        <v>614016</v>
      </c>
      <c r="E39" s="6">
        <f t="shared" si="0"/>
        <v>3.4234905930790078</v>
      </c>
    </row>
    <row r="40" spans="1:5" x14ac:dyDescent="0.25">
      <c r="A40">
        <v>2019</v>
      </c>
      <c r="B40" s="1" t="s">
        <v>70</v>
      </c>
      <c r="C40" s="2">
        <v>2532837</v>
      </c>
      <c r="D40" s="2">
        <v>669785</v>
      </c>
      <c r="E40" s="6">
        <f t="shared" si="0"/>
        <v>3.7815672193315764</v>
      </c>
    </row>
    <row r="41" spans="1:5" x14ac:dyDescent="0.25">
      <c r="A41">
        <v>2019</v>
      </c>
      <c r="B41" s="1" t="s">
        <v>71</v>
      </c>
      <c r="C41" s="2">
        <v>2079385</v>
      </c>
      <c r="D41" s="2">
        <v>600020</v>
      </c>
      <c r="E41" s="6">
        <f t="shared" si="0"/>
        <v>3.4655261491283622</v>
      </c>
    </row>
    <row r="42" spans="1:5" x14ac:dyDescent="0.25">
      <c r="A42">
        <v>2019</v>
      </c>
      <c r="B42" s="1" t="s">
        <v>72</v>
      </c>
      <c r="C42" s="2">
        <v>2257568</v>
      </c>
      <c r="D42" s="2">
        <v>651200</v>
      </c>
      <c r="E42" s="6">
        <f t="shared" si="0"/>
        <v>3.466781326781327</v>
      </c>
    </row>
    <row r="43" spans="1:5" x14ac:dyDescent="0.25">
      <c r="A43">
        <v>2019</v>
      </c>
      <c r="B43" s="1" t="s">
        <v>73</v>
      </c>
      <c r="C43" s="2">
        <v>2167762</v>
      </c>
      <c r="D43" s="2">
        <v>647658</v>
      </c>
      <c r="E43" s="6">
        <f t="shared" si="0"/>
        <v>3.3470782419116261</v>
      </c>
    </row>
    <row r="44" spans="1:5" x14ac:dyDescent="0.25">
      <c r="A44">
        <v>2019</v>
      </c>
      <c r="B44" s="1" t="s">
        <v>74</v>
      </c>
      <c r="C44" s="2">
        <v>2317135</v>
      </c>
      <c r="D44" s="2">
        <v>699693</v>
      </c>
      <c r="E44" s="6">
        <f t="shared" si="0"/>
        <v>3.3116452501311291</v>
      </c>
    </row>
    <row r="45" spans="1:5" x14ac:dyDescent="0.25">
      <c r="A45">
        <v>2019</v>
      </c>
      <c r="B45" s="1" t="s">
        <v>75</v>
      </c>
      <c r="C45" s="2">
        <v>2010985</v>
      </c>
      <c r="D45" s="2">
        <v>620310</v>
      </c>
      <c r="E45" s="6">
        <f t="shared" si="0"/>
        <v>3.2419032419274232</v>
      </c>
    </row>
    <row r="46" spans="1:5" x14ac:dyDescent="0.25">
      <c r="A46">
        <v>2019</v>
      </c>
      <c r="B46" s="1" t="s">
        <v>76</v>
      </c>
      <c r="C46" s="2">
        <v>2380520</v>
      </c>
      <c r="D46" s="2">
        <v>704364</v>
      </c>
      <c r="E46" s="6">
        <f t="shared" si="0"/>
        <v>3.3796730099777954</v>
      </c>
    </row>
    <row r="47" spans="1:5" x14ac:dyDescent="0.25">
      <c r="A47">
        <v>2019</v>
      </c>
      <c r="B47" s="1" t="s">
        <v>77</v>
      </c>
      <c r="C47" s="2">
        <v>2310685</v>
      </c>
      <c r="D47" s="2">
        <v>693452</v>
      </c>
      <c r="E47" s="6">
        <f t="shared" si="0"/>
        <v>3.3321484399785422</v>
      </c>
    </row>
    <row r="48" spans="1:5" x14ac:dyDescent="0.25">
      <c r="A48">
        <v>2019</v>
      </c>
      <c r="B48" s="1" t="s">
        <v>78</v>
      </c>
      <c r="C48" s="2">
        <v>2136532</v>
      </c>
      <c r="D48" s="2">
        <v>632559</v>
      </c>
      <c r="E48" s="6">
        <f t="shared" si="0"/>
        <v>3.3776011407631543</v>
      </c>
    </row>
    <row r="49" spans="1:10" x14ac:dyDescent="0.25">
      <c r="A49">
        <v>2019</v>
      </c>
      <c r="B49" s="1" t="s">
        <v>79</v>
      </c>
      <c r="C49" s="2">
        <v>2342135</v>
      </c>
      <c r="D49" s="2">
        <v>720892</v>
      </c>
      <c r="E49" s="6">
        <f t="shared" si="0"/>
        <v>3.2489402018610276</v>
      </c>
    </row>
    <row r="50" spans="1:10" x14ac:dyDescent="0.25">
      <c r="A50">
        <v>2019</v>
      </c>
      <c r="B50" s="1" t="s">
        <v>80</v>
      </c>
      <c r="C50" s="2">
        <v>2154973</v>
      </c>
      <c r="D50" s="2">
        <v>641613</v>
      </c>
      <c r="E50" s="6">
        <f t="shared" si="0"/>
        <v>3.3586803883337777</v>
      </c>
    </row>
    <row r="51" spans="1:10" x14ac:dyDescent="0.25">
      <c r="A51">
        <v>2019</v>
      </c>
      <c r="B51" s="1" t="s">
        <v>81</v>
      </c>
      <c r="C51" s="2">
        <v>2155718</v>
      </c>
      <c r="D51" s="2">
        <v>639063</v>
      </c>
      <c r="E51" s="6">
        <f t="shared" si="0"/>
        <v>3.3732480209306437</v>
      </c>
    </row>
    <row r="52" spans="1:10" x14ac:dyDescent="0.25">
      <c r="A52">
        <v>2020</v>
      </c>
      <c r="B52" s="1" t="s">
        <v>70</v>
      </c>
      <c r="C52" s="2">
        <v>2439920</v>
      </c>
      <c r="D52" s="2">
        <v>667115</v>
      </c>
      <c r="E52" s="6">
        <f t="shared" si="0"/>
        <v>3.6574203847912279</v>
      </c>
    </row>
    <row r="53" spans="1:10" x14ac:dyDescent="0.25">
      <c r="A53">
        <v>2020</v>
      </c>
      <c r="B53" s="1" t="s">
        <v>71</v>
      </c>
      <c r="C53" s="2">
        <v>1999397</v>
      </c>
      <c r="D53" s="2">
        <v>600188</v>
      </c>
      <c r="E53" s="6">
        <f t="shared" ref="E53:E92" si="1">C53/D53</f>
        <v>3.3312845308470012</v>
      </c>
    </row>
    <row r="54" spans="1:10" x14ac:dyDescent="0.25">
      <c r="A54">
        <v>2020</v>
      </c>
      <c r="B54" s="1" t="s">
        <v>72</v>
      </c>
      <c r="C54" s="2">
        <v>2048418</v>
      </c>
      <c r="D54" s="2">
        <v>630157</v>
      </c>
      <c r="E54" s="6">
        <f t="shared" si="1"/>
        <v>3.25064706097052</v>
      </c>
    </row>
    <row r="55" spans="1:10" x14ac:dyDescent="0.25">
      <c r="A55">
        <v>2020</v>
      </c>
      <c r="B55" s="1" t="s">
        <v>73</v>
      </c>
      <c r="C55" s="2">
        <v>1687928</v>
      </c>
      <c r="D55" s="2">
        <v>465333</v>
      </c>
      <c r="E55" s="6">
        <f t="shared" si="1"/>
        <v>3.627355033921944</v>
      </c>
    </row>
    <row r="56" spans="1:10" x14ac:dyDescent="0.25">
      <c r="A56">
        <v>2020</v>
      </c>
      <c r="B56" s="1" t="s">
        <v>74</v>
      </c>
      <c r="C56" s="2">
        <v>1582185</v>
      </c>
      <c r="D56" s="2">
        <v>438410</v>
      </c>
      <c r="E56" s="6">
        <f t="shared" si="1"/>
        <v>3.6089163112155287</v>
      </c>
    </row>
    <row r="57" spans="1:10" x14ac:dyDescent="0.25">
      <c r="A57">
        <v>2020</v>
      </c>
      <c r="B57" s="1" t="s">
        <v>75</v>
      </c>
      <c r="C57" s="2">
        <v>1608768</v>
      </c>
      <c r="D57" s="2">
        <v>551472</v>
      </c>
      <c r="E57" s="6">
        <f t="shared" si="1"/>
        <v>2.91722517190356</v>
      </c>
    </row>
    <row r="58" spans="1:10" x14ac:dyDescent="0.25">
      <c r="A58">
        <v>2020</v>
      </c>
      <c r="B58" s="1" t="s">
        <v>76</v>
      </c>
      <c r="C58" s="2">
        <v>1712572</v>
      </c>
      <c r="D58" s="2">
        <v>590562</v>
      </c>
      <c r="E58" s="6">
        <f t="shared" si="1"/>
        <v>2.8999021271263645</v>
      </c>
    </row>
    <row r="59" spans="1:10" x14ac:dyDescent="0.25">
      <c r="A59">
        <v>2020</v>
      </c>
      <c r="B59" s="1" t="s">
        <v>77</v>
      </c>
      <c r="C59" s="2">
        <v>1741570</v>
      </c>
      <c r="D59" s="2">
        <v>590212</v>
      </c>
      <c r="E59" s="6">
        <f t="shared" si="1"/>
        <v>2.9507532886488246</v>
      </c>
    </row>
    <row r="60" spans="1:10" x14ac:dyDescent="0.25">
      <c r="A60">
        <v>2020</v>
      </c>
      <c r="B60" s="1" t="s">
        <v>78</v>
      </c>
      <c r="C60" s="2">
        <v>1900298</v>
      </c>
      <c r="D60" s="2">
        <v>629274</v>
      </c>
      <c r="E60" s="6">
        <f t="shared" si="1"/>
        <v>3.0198260217329813</v>
      </c>
    </row>
    <row r="61" spans="1:10" x14ac:dyDescent="0.25">
      <c r="A61">
        <v>2020</v>
      </c>
      <c r="B61" s="1" t="s">
        <v>79</v>
      </c>
      <c r="C61" s="2">
        <v>2154841</v>
      </c>
      <c r="D61" s="2">
        <v>669189</v>
      </c>
      <c r="E61" s="6">
        <f t="shared" si="1"/>
        <v>3.2200783336247309</v>
      </c>
    </row>
    <row r="62" spans="1:10" x14ac:dyDescent="0.25">
      <c r="A62">
        <v>2020</v>
      </c>
      <c r="B62" s="1" t="s">
        <v>80</v>
      </c>
      <c r="C62" s="2">
        <v>2148198</v>
      </c>
      <c r="D62" s="2">
        <v>649164</v>
      </c>
      <c r="E62" s="6">
        <f t="shared" si="1"/>
        <v>3.309176109580938</v>
      </c>
    </row>
    <row r="63" spans="1:10" x14ac:dyDescent="0.25">
      <c r="A63">
        <v>2020</v>
      </c>
      <c r="B63" s="1" t="s">
        <v>81</v>
      </c>
      <c r="C63" s="2">
        <v>2523791</v>
      </c>
      <c r="D63" s="2">
        <v>730750</v>
      </c>
      <c r="E63" s="6">
        <f t="shared" si="1"/>
        <v>3.4536996236743072</v>
      </c>
    </row>
    <row r="64" spans="1:10" x14ac:dyDescent="0.25">
      <c r="A64">
        <v>2021</v>
      </c>
      <c r="B64" s="1" t="s">
        <v>70</v>
      </c>
      <c r="C64" s="2">
        <v>2419143</v>
      </c>
      <c r="D64" s="2">
        <v>645695</v>
      </c>
      <c r="E64" s="6">
        <f t="shared" si="1"/>
        <v>3.7465722980664244</v>
      </c>
      <c r="H64" s="3"/>
      <c r="I64" s="3"/>
      <c r="J64" s="3"/>
    </row>
    <row r="65" spans="1:10" x14ac:dyDescent="0.25">
      <c r="A65">
        <v>2021</v>
      </c>
      <c r="B65" s="1" t="s">
        <v>71</v>
      </c>
      <c r="C65" s="2">
        <v>2206954</v>
      </c>
      <c r="D65" s="2">
        <v>596125</v>
      </c>
      <c r="E65" s="6">
        <f t="shared" si="1"/>
        <v>3.7021664919270285</v>
      </c>
      <c r="H65" s="3"/>
      <c r="I65" s="3"/>
      <c r="J65" s="3"/>
    </row>
    <row r="66" spans="1:10" x14ac:dyDescent="0.25">
      <c r="A66">
        <v>2021</v>
      </c>
      <c r="B66" s="1" t="s">
        <v>72</v>
      </c>
      <c r="C66" s="2">
        <v>2643322</v>
      </c>
      <c r="D66" s="2">
        <v>760078</v>
      </c>
      <c r="E66" s="6">
        <f t="shared" si="1"/>
        <v>3.4776983414860054</v>
      </c>
      <c r="H66" s="3"/>
      <c r="I66" s="3"/>
    </row>
    <row r="67" spans="1:10" x14ac:dyDescent="0.25">
      <c r="A67">
        <v>2021</v>
      </c>
      <c r="B67" s="1" t="s">
        <v>73</v>
      </c>
      <c r="C67" s="2">
        <v>2334823</v>
      </c>
      <c r="D67" s="2">
        <v>675205</v>
      </c>
      <c r="E67" s="6">
        <f t="shared" si="1"/>
        <v>3.4579468457727653</v>
      </c>
      <c r="H67" s="3"/>
      <c r="I67" s="3"/>
    </row>
    <row r="68" spans="1:10" x14ac:dyDescent="0.25">
      <c r="A68">
        <v>2021</v>
      </c>
      <c r="B68" s="1" t="s">
        <v>74</v>
      </c>
      <c r="C68" s="2">
        <v>2354931</v>
      </c>
      <c r="D68" s="2">
        <v>673291</v>
      </c>
      <c r="E68" s="6">
        <f t="shared" si="1"/>
        <v>3.4976421784934004</v>
      </c>
      <c r="H68" s="3"/>
      <c r="I68" s="3"/>
    </row>
    <row r="69" spans="1:10" x14ac:dyDescent="0.25">
      <c r="A69">
        <v>2021</v>
      </c>
      <c r="B69" s="1" t="s">
        <v>75</v>
      </c>
      <c r="C69" s="2">
        <v>2481894</v>
      </c>
      <c r="D69" s="2">
        <v>714241</v>
      </c>
      <c r="E69" s="6">
        <f t="shared" si="1"/>
        <v>3.4748691268073379</v>
      </c>
      <c r="H69" s="3"/>
      <c r="I69" s="3"/>
    </row>
    <row r="70" spans="1:10" x14ac:dyDescent="0.25">
      <c r="A70">
        <v>2021</v>
      </c>
      <c r="B70" s="1" t="s">
        <v>76</v>
      </c>
      <c r="C70" s="2">
        <v>2705726</v>
      </c>
      <c r="D70" s="2">
        <v>716498</v>
      </c>
      <c r="E70" s="6">
        <f t="shared" si="1"/>
        <v>3.7763203805174612</v>
      </c>
      <c r="H70" s="3"/>
      <c r="I70" s="3"/>
    </row>
    <row r="71" spans="1:10" x14ac:dyDescent="0.25">
      <c r="A71">
        <v>2021</v>
      </c>
      <c r="B71" s="1" t="s">
        <v>77</v>
      </c>
      <c r="C71" s="2">
        <v>2670443</v>
      </c>
      <c r="D71" s="2">
        <v>715233</v>
      </c>
      <c r="E71" s="6">
        <f t="shared" si="1"/>
        <v>3.7336686086911537</v>
      </c>
      <c r="H71" s="3"/>
      <c r="I71" s="3"/>
    </row>
    <row r="72" spans="1:10" x14ac:dyDescent="0.25">
      <c r="A72">
        <v>2021</v>
      </c>
      <c r="B72" s="1" t="s">
        <v>78</v>
      </c>
      <c r="C72" s="2">
        <v>2642892</v>
      </c>
      <c r="D72" s="2">
        <v>695366</v>
      </c>
      <c r="E72" s="6">
        <f t="shared" si="1"/>
        <v>3.800720771507379</v>
      </c>
      <c r="H72" s="3"/>
      <c r="I72" s="3"/>
    </row>
    <row r="73" spans="1:10" x14ac:dyDescent="0.25">
      <c r="A73">
        <v>2021</v>
      </c>
      <c r="B73" s="1" t="s">
        <v>79</v>
      </c>
      <c r="C73" s="2">
        <v>2644073</v>
      </c>
      <c r="D73" s="2">
        <v>704291</v>
      </c>
      <c r="E73" s="6">
        <f t="shared" si="1"/>
        <v>3.7542336903353868</v>
      </c>
      <c r="H73" s="3"/>
      <c r="I73" s="3"/>
    </row>
    <row r="74" spans="1:10" x14ac:dyDescent="0.25">
      <c r="A74">
        <v>2021</v>
      </c>
      <c r="B74" s="1" t="s">
        <v>80</v>
      </c>
      <c r="C74" s="2">
        <v>2650224</v>
      </c>
      <c r="D74" s="2">
        <v>704411</v>
      </c>
      <c r="E74" s="6">
        <f t="shared" si="1"/>
        <v>3.7623262555525114</v>
      </c>
      <c r="H74" s="3"/>
      <c r="I74" s="3"/>
    </row>
    <row r="75" spans="1:10" x14ac:dyDescent="0.25">
      <c r="A75">
        <v>2021</v>
      </c>
      <c r="B75" s="1" t="s">
        <v>81</v>
      </c>
      <c r="C75" s="2">
        <v>2659038</v>
      </c>
      <c r="D75" s="2">
        <v>728645</v>
      </c>
      <c r="E75" s="6">
        <f t="shared" si="1"/>
        <v>3.6492914931139309</v>
      </c>
      <c r="H75" s="3"/>
      <c r="I75" s="3"/>
    </row>
    <row r="76" spans="1:10" x14ac:dyDescent="0.25">
      <c r="A76">
        <v>2022</v>
      </c>
      <c r="B76" s="1" t="s">
        <v>70</v>
      </c>
      <c r="C76" s="2">
        <v>2789311</v>
      </c>
      <c r="D76" s="2">
        <v>641328</v>
      </c>
      <c r="E76" s="6">
        <f t="shared" si="1"/>
        <v>4.3492736945837391</v>
      </c>
    </row>
    <row r="77" spans="1:10" x14ac:dyDescent="0.25">
      <c r="A77">
        <v>2022</v>
      </c>
      <c r="B77" s="1" t="s">
        <v>71</v>
      </c>
      <c r="C77" s="2">
        <v>2595113</v>
      </c>
      <c r="D77" s="2">
        <v>625619</v>
      </c>
      <c r="E77" s="6">
        <f t="shared" si="1"/>
        <v>4.1480725489475221</v>
      </c>
    </row>
    <row r="78" spans="1:10" x14ac:dyDescent="0.25">
      <c r="A78">
        <v>2022</v>
      </c>
      <c r="B78" s="1" t="s">
        <v>72</v>
      </c>
      <c r="C78" s="2">
        <v>2935292</v>
      </c>
      <c r="D78" s="2">
        <v>751220</v>
      </c>
      <c r="E78" s="6">
        <f t="shared" si="1"/>
        <v>3.9073666835281275</v>
      </c>
    </row>
    <row r="79" spans="1:10" x14ac:dyDescent="0.25">
      <c r="A79">
        <v>2022</v>
      </c>
      <c r="B79" s="1" t="s">
        <v>73</v>
      </c>
      <c r="C79" s="2">
        <v>2616522</v>
      </c>
      <c r="D79" s="2">
        <v>665484</v>
      </c>
      <c r="E79" s="6">
        <f t="shared" si="1"/>
        <v>3.9317579385830461</v>
      </c>
    </row>
    <row r="80" spans="1:10" x14ac:dyDescent="0.25">
      <c r="A80">
        <v>2022</v>
      </c>
      <c r="B80" s="1" t="s">
        <v>74</v>
      </c>
      <c r="C80" s="2">
        <v>2633505</v>
      </c>
      <c r="D80" s="2">
        <v>706249</v>
      </c>
      <c r="E80" s="6">
        <f t="shared" si="1"/>
        <v>3.7288619169726256</v>
      </c>
    </row>
    <row r="81" spans="1:8" x14ac:dyDescent="0.25">
      <c r="A81">
        <v>2022</v>
      </c>
      <c r="B81" s="1" t="s">
        <v>75</v>
      </c>
      <c r="C81" s="2">
        <v>2587400</v>
      </c>
      <c r="D81" s="2">
        <v>726994</v>
      </c>
      <c r="E81" s="6">
        <f t="shared" si="1"/>
        <v>3.5590390016974007</v>
      </c>
    </row>
    <row r="82" spans="1:8" x14ac:dyDescent="0.25">
      <c r="A82">
        <v>2022</v>
      </c>
      <c r="B82" s="1" t="s">
        <v>76</v>
      </c>
      <c r="C82" s="2">
        <v>2690638</v>
      </c>
      <c r="D82" s="2">
        <v>692251</v>
      </c>
      <c r="E82" s="6">
        <f t="shared" si="1"/>
        <v>3.8867953964674662</v>
      </c>
      <c r="H82" s="6"/>
    </row>
    <row r="83" spans="1:8" x14ac:dyDescent="0.25">
      <c r="A83">
        <v>2022</v>
      </c>
      <c r="B83" s="1" t="s">
        <v>77</v>
      </c>
      <c r="C83" s="2">
        <v>2974417</v>
      </c>
      <c r="D83" s="2">
        <v>743012</v>
      </c>
      <c r="E83" s="6">
        <f t="shared" si="1"/>
        <v>4.0031883738082294</v>
      </c>
      <c r="H83" s="6"/>
    </row>
    <row r="84" spans="1:8" x14ac:dyDescent="0.25">
      <c r="A84">
        <v>2022</v>
      </c>
      <c r="B84" s="1" t="s">
        <v>78</v>
      </c>
      <c r="C84" s="2">
        <v>3109571</v>
      </c>
      <c r="D84" s="2">
        <v>716747</v>
      </c>
      <c r="E84" s="6">
        <f t="shared" si="1"/>
        <v>4.3384499690964873</v>
      </c>
    </row>
    <row r="85" spans="1:8" x14ac:dyDescent="0.25">
      <c r="A85">
        <v>2022</v>
      </c>
      <c r="B85" s="1" t="s">
        <v>79</v>
      </c>
      <c r="C85" s="2">
        <v>2792029</v>
      </c>
      <c r="D85" s="2">
        <v>711218</v>
      </c>
      <c r="E85" s="6">
        <f t="shared" si="1"/>
        <v>3.925700699363627</v>
      </c>
    </row>
    <row r="86" spans="1:8" x14ac:dyDescent="0.25">
      <c r="A86">
        <v>2022</v>
      </c>
      <c r="B86" s="1" t="s">
        <v>80</v>
      </c>
      <c r="C86" s="2">
        <v>2795513</v>
      </c>
      <c r="D86" s="2">
        <v>708530</v>
      </c>
      <c r="E86" s="6">
        <f t="shared" si="1"/>
        <v>3.9455111286748621</v>
      </c>
    </row>
    <row r="87" spans="1:8" x14ac:dyDescent="0.25">
      <c r="A87">
        <v>2022</v>
      </c>
      <c r="B87" s="1" t="s">
        <v>81</v>
      </c>
      <c r="C87" s="2">
        <v>2899048</v>
      </c>
      <c r="D87" s="2">
        <v>738209</v>
      </c>
      <c r="E87" s="6">
        <f t="shared" si="1"/>
        <v>3.9271371657619998</v>
      </c>
    </row>
    <row r="88" spans="1:8" x14ac:dyDescent="0.25">
      <c r="A88">
        <v>2023</v>
      </c>
      <c r="B88" s="1" t="s">
        <v>70</v>
      </c>
      <c r="C88" s="2">
        <v>2638860</v>
      </c>
      <c r="D88" s="2">
        <v>688089</v>
      </c>
      <c r="E88" s="6">
        <f t="shared" si="1"/>
        <v>3.8350562209249093</v>
      </c>
    </row>
    <row r="89" spans="1:8" x14ac:dyDescent="0.25">
      <c r="A89">
        <v>2023</v>
      </c>
      <c r="B89" s="1" t="s">
        <v>71</v>
      </c>
      <c r="C89" s="2">
        <v>2485162</v>
      </c>
      <c r="D89" s="2">
        <v>669833</v>
      </c>
      <c r="E89" s="6">
        <f t="shared" si="1"/>
        <v>3.7101217766219343</v>
      </c>
    </row>
    <row r="90" spans="1:8" x14ac:dyDescent="0.25">
      <c r="A90">
        <v>2023</v>
      </c>
      <c r="B90" s="1" t="s">
        <v>72</v>
      </c>
      <c r="C90" s="2">
        <v>2694014</v>
      </c>
      <c r="D90" s="2">
        <v>792166</v>
      </c>
      <c r="E90" s="6">
        <f t="shared" si="1"/>
        <v>3.400820030145197</v>
      </c>
    </row>
    <row r="91" spans="1:8" x14ac:dyDescent="0.25">
      <c r="A91">
        <v>2023</v>
      </c>
      <c r="B91" s="1" t="s">
        <v>73</v>
      </c>
      <c r="C91" s="2">
        <v>2452309</v>
      </c>
      <c r="D91" s="2">
        <v>677195</v>
      </c>
      <c r="E91" s="6">
        <f t="shared" si="1"/>
        <v>3.6212745221095846</v>
      </c>
    </row>
    <row r="92" spans="1:8" x14ac:dyDescent="0.25">
      <c r="A92">
        <v>2023</v>
      </c>
      <c r="B92" s="1" t="s">
        <v>74</v>
      </c>
      <c r="C92" s="2">
        <v>2945245</v>
      </c>
      <c r="D92" s="2">
        <v>790239</v>
      </c>
      <c r="E92" s="6">
        <f t="shared" si="1"/>
        <v>3.7270306831224476</v>
      </c>
    </row>
    <row r="93" spans="1:8" x14ac:dyDescent="0.25">
      <c r="A93">
        <v>2023</v>
      </c>
      <c r="B93" s="1" t="s">
        <v>75</v>
      </c>
      <c r="C93" s="2">
        <v>2857619</v>
      </c>
      <c r="D93" s="2">
        <v>796650</v>
      </c>
      <c r="E93" s="6">
        <f t="shared" ref="E93:E99" si="2">C93/D93</f>
        <v>3.5870444988388877</v>
      </c>
    </row>
    <row r="94" spans="1:8" x14ac:dyDescent="0.25">
      <c r="A94">
        <v>2023</v>
      </c>
      <c r="B94" s="1" t="s">
        <v>76</v>
      </c>
      <c r="C94" s="66">
        <v>2680031</v>
      </c>
      <c r="D94" s="66">
        <v>726847</v>
      </c>
      <c r="E94" s="6">
        <f t="shared" si="2"/>
        <v>3.6872010202972567</v>
      </c>
    </row>
    <row r="95" spans="1:8" x14ac:dyDescent="0.25">
      <c r="A95">
        <v>2023</v>
      </c>
      <c r="B95" s="1" t="s">
        <v>77</v>
      </c>
      <c r="C95" s="2">
        <v>2998804</v>
      </c>
      <c r="D95" s="2">
        <v>807389</v>
      </c>
      <c r="E95" s="6">
        <f t="shared" si="2"/>
        <v>3.7141997228101942</v>
      </c>
    </row>
    <row r="96" spans="1:8" x14ac:dyDescent="0.25">
      <c r="A96">
        <v>2023</v>
      </c>
      <c r="B96" s="1" t="s">
        <v>78</v>
      </c>
      <c r="C96" s="2">
        <v>2968754</v>
      </c>
      <c r="D96" s="2">
        <v>736059</v>
      </c>
      <c r="E96" s="6">
        <f t="shared" si="2"/>
        <v>4.0333098297826666</v>
      </c>
    </row>
    <row r="97" spans="1:5" x14ac:dyDescent="0.25">
      <c r="A97">
        <v>2023</v>
      </c>
      <c r="B97" s="1" t="s">
        <v>79</v>
      </c>
      <c r="C97" s="2">
        <v>3044003</v>
      </c>
      <c r="D97" s="2">
        <v>769694</v>
      </c>
      <c r="E97" s="6">
        <f t="shared" si="2"/>
        <v>3.9548223060073222</v>
      </c>
    </row>
    <row r="98" spans="1:5" x14ac:dyDescent="0.25">
      <c r="A98">
        <v>2023</v>
      </c>
      <c r="B98" s="1" t="s">
        <v>80</v>
      </c>
      <c r="C98" s="2">
        <v>3141047</v>
      </c>
      <c r="D98" s="2">
        <v>774095</v>
      </c>
      <c r="E98" s="6">
        <f t="shared" si="2"/>
        <v>4.0577022200117554</v>
      </c>
    </row>
    <row r="99" spans="1:5" x14ac:dyDescent="0.25">
      <c r="A99">
        <v>2023</v>
      </c>
      <c r="B99" s="1" t="s">
        <v>81</v>
      </c>
      <c r="C99" s="2">
        <v>2832685</v>
      </c>
      <c r="D99" s="2">
        <v>740944</v>
      </c>
      <c r="E99" s="6">
        <f t="shared" si="2"/>
        <v>3.823075698028461</v>
      </c>
    </row>
    <row r="100" spans="1:5" x14ac:dyDescent="0.25">
      <c r="A100">
        <v>2024</v>
      </c>
      <c r="B100" s="1" t="s">
        <v>70</v>
      </c>
      <c r="C100" s="2">
        <v>3350365</v>
      </c>
      <c r="D100" s="2">
        <v>753751</v>
      </c>
      <c r="E100" s="6">
        <f t="shared" ref="E100:E107" si="3">C100/D100</f>
        <v>4.4449227928055821</v>
      </c>
    </row>
    <row r="101" spans="1:5" x14ac:dyDescent="0.25">
      <c r="A101">
        <v>2024</v>
      </c>
      <c r="B101" s="1" t="s">
        <v>71</v>
      </c>
      <c r="C101" s="2">
        <v>3058358</v>
      </c>
      <c r="D101" s="2">
        <v>725406</v>
      </c>
      <c r="E101" s="6">
        <f t="shared" si="3"/>
        <v>4.2160638318403763</v>
      </c>
    </row>
    <row r="102" spans="1:5" x14ac:dyDescent="0.25">
      <c r="A102">
        <v>2024</v>
      </c>
      <c r="B102" s="1" t="s">
        <v>72</v>
      </c>
      <c r="C102" s="2">
        <v>2641085</v>
      </c>
      <c r="D102" s="2">
        <v>739694</v>
      </c>
      <c r="E102" s="6">
        <f t="shared" si="3"/>
        <v>3.5705102380173424</v>
      </c>
    </row>
    <row r="103" spans="1:5" x14ac:dyDescent="0.25">
      <c r="A103">
        <v>2024</v>
      </c>
      <c r="B103" s="1" t="s">
        <v>73</v>
      </c>
      <c r="C103" s="2">
        <v>3218283</v>
      </c>
      <c r="D103" s="2">
        <v>831066</v>
      </c>
      <c r="E103" s="6">
        <f t="shared" si="3"/>
        <v>3.8724758322443704</v>
      </c>
    </row>
    <row r="104" spans="1:5" x14ac:dyDescent="0.25">
      <c r="A104">
        <v>2024</v>
      </c>
      <c r="B104" s="1" t="s">
        <v>74</v>
      </c>
      <c r="C104" s="2">
        <v>3149386</v>
      </c>
      <c r="D104" s="2">
        <v>819469</v>
      </c>
      <c r="E104" s="6">
        <f t="shared" si="3"/>
        <v>3.8432033426523762</v>
      </c>
    </row>
    <row r="105" spans="1:5" x14ac:dyDescent="0.25">
      <c r="A105">
        <v>2024</v>
      </c>
      <c r="B105" s="1" t="s">
        <v>75</v>
      </c>
      <c r="C105" s="2">
        <v>2918466</v>
      </c>
      <c r="D105" s="2">
        <v>744216</v>
      </c>
      <c r="E105" s="6">
        <f t="shared" si="3"/>
        <v>3.9215308458834532</v>
      </c>
    </row>
    <row r="106" spans="1:5" x14ac:dyDescent="0.25">
      <c r="A106">
        <v>2024</v>
      </c>
      <c r="B106" s="1" t="s">
        <v>76</v>
      </c>
      <c r="C106" s="2">
        <v>3268154</v>
      </c>
      <c r="D106" s="2">
        <v>811673</v>
      </c>
      <c r="E106" s="6">
        <f t="shared" si="3"/>
        <v>4.0264416827959044</v>
      </c>
    </row>
    <row r="107" spans="1:5" x14ac:dyDescent="0.25">
      <c r="A107">
        <v>2024</v>
      </c>
      <c r="B107" s="1" t="s">
        <v>77</v>
      </c>
      <c r="C107" s="2">
        <v>3382800</v>
      </c>
      <c r="D107" s="2">
        <v>809309</v>
      </c>
      <c r="E107" s="6">
        <f t="shared" si="3"/>
        <v>4.179862079873077</v>
      </c>
    </row>
    <row r="108" spans="1:5" x14ac:dyDescent="0.25">
      <c r="A108">
        <v>2024</v>
      </c>
      <c r="B108" s="1" t="s">
        <v>78</v>
      </c>
      <c r="C108" s="2">
        <v>2999580</v>
      </c>
      <c r="D108" s="2">
        <v>718134</v>
      </c>
      <c r="E108" s="6">
        <f>C108/D108</f>
        <v>4.1769084878309615</v>
      </c>
    </row>
    <row r="109" spans="1:5" x14ac:dyDescent="0.25">
      <c r="B109" s="1"/>
    </row>
    <row r="110" spans="1:5" x14ac:dyDescent="0.25">
      <c r="B110" s="1"/>
    </row>
    <row r="111" spans="1:5" x14ac:dyDescent="0.25">
      <c r="B111" s="1"/>
    </row>
  </sheetData>
  <mergeCells count="1">
    <mergeCell ref="I1:Q2"/>
  </mergeCells>
  <phoneticPr fontId="20" type="noConversion"/>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rgb="FF92D050"/>
  </sheetPr>
  <dimension ref="A1:Q167"/>
  <sheetViews>
    <sheetView showGridLines="0" zoomScale="80" zoomScaleNormal="80" workbookViewId="0">
      <pane ySplit="3" topLeftCell="A97" activePane="bottomLeft" state="frozen"/>
      <selection activeCell="C25" sqref="C25"/>
      <selection pane="bottomLeft" activeCell="H3" sqref="H3"/>
    </sheetView>
  </sheetViews>
  <sheetFormatPr baseColWidth="10" defaultColWidth="11.42578125" defaultRowHeight="15" x14ac:dyDescent="0.25"/>
  <cols>
    <col min="1" max="2" width="8.7109375" customWidth="1"/>
    <col min="3" max="3" width="30.28515625" customWidth="1"/>
    <col min="4" max="4" width="22.42578125" customWidth="1"/>
    <col min="6" max="7" width="5.28515625" customWidth="1"/>
    <col min="8" max="10" width="8.7109375" customWidth="1"/>
  </cols>
  <sheetData>
    <row r="1" spans="1:17" ht="15" customHeight="1" x14ac:dyDescent="0.25">
      <c r="A1" s="65" t="s">
        <v>82</v>
      </c>
      <c r="H1" s="8"/>
      <c r="I1" s="87"/>
      <c r="J1" s="87"/>
      <c r="K1" s="87"/>
      <c r="L1" s="87"/>
      <c r="M1" s="87"/>
      <c r="N1" s="87"/>
      <c r="O1" s="87"/>
      <c r="P1" s="87"/>
      <c r="Q1" s="44"/>
    </row>
    <row r="2" spans="1:17" x14ac:dyDescent="0.25">
      <c r="C2" s="8" t="s">
        <v>62</v>
      </c>
      <c r="D2" s="8" t="s">
        <v>63</v>
      </c>
      <c r="E2" s="8" t="s">
        <v>64</v>
      </c>
      <c r="I2" s="87"/>
      <c r="J2" s="87"/>
      <c r="K2" s="87"/>
      <c r="L2" s="87"/>
      <c r="M2" s="87"/>
      <c r="N2" s="87"/>
      <c r="O2" s="87"/>
      <c r="P2" s="87"/>
      <c r="Q2" s="44"/>
    </row>
    <row r="3" spans="1:17" ht="50.25" customHeight="1" x14ac:dyDescent="0.25">
      <c r="A3" s="14" t="s">
        <v>65</v>
      </c>
      <c r="B3" s="14" t="s">
        <v>66</v>
      </c>
      <c r="C3" s="7" t="s">
        <v>83</v>
      </c>
      <c r="D3" s="7" t="s">
        <v>84</v>
      </c>
      <c r="E3" s="15" t="s">
        <v>69</v>
      </c>
      <c r="H3" s="11" t="str">
        <f>+CONCATENATE(ROUND(E132,2)," minutos promedio")</f>
        <v>12.96 minutos promedio</v>
      </c>
    </row>
    <row r="4" spans="1:17" x14ac:dyDescent="0.25">
      <c r="A4">
        <v>2014</v>
      </c>
      <c r="B4" s="1" t="s">
        <v>70</v>
      </c>
      <c r="C4" s="2">
        <v>3855623</v>
      </c>
      <c r="D4" s="2">
        <v>460601</v>
      </c>
      <c r="E4" s="3">
        <f t="shared" ref="E4:E56" si="0">C4/D4</f>
        <v>8.370852429760248</v>
      </c>
    </row>
    <row r="5" spans="1:17" x14ac:dyDescent="0.25">
      <c r="A5">
        <v>2014</v>
      </c>
      <c r="B5" s="1" t="s">
        <v>71</v>
      </c>
      <c r="C5" s="2">
        <v>3332121</v>
      </c>
      <c r="D5" s="2">
        <v>436814</v>
      </c>
      <c r="E5" s="3">
        <f t="shared" si="0"/>
        <v>7.6282376480607308</v>
      </c>
    </row>
    <row r="6" spans="1:17" x14ac:dyDescent="0.25">
      <c r="A6">
        <v>2014</v>
      </c>
      <c r="B6" s="1" t="s">
        <v>72</v>
      </c>
      <c r="C6" s="2">
        <v>3776809</v>
      </c>
      <c r="D6" s="2">
        <v>470487</v>
      </c>
      <c r="E6" s="3">
        <f t="shared" si="0"/>
        <v>8.0274460293270593</v>
      </c>
    </row>
    <row r="7" spans="1:17" x14ac:dyDescent="0.25">
      <c r="A7">
        <v>2014</v>
      </c>
      <c r="B7" s="1" t="s">
        <v>73</v>
      </c>
      <c r="C7" s="2">
        <v>4359852</v>
      </c>
      <c r="D7" s="2">
        <v>472520</v>
      </c>
      <c r="E7" s="3">
        <f t="shared" si="0"/>
        <v>9.226809447219166</v>
      </c>
    </row>
    <row r="8" spans="1:17" x14ac:dyDescent="0.25">
      <c r="A8">
        <v>2014</v>
      </c>
      <c r="B8" s="1" t="s">
        <v>74</v>
      </c>
      <c r="C8" s="2">
        <v>4076685</v>
      </c>
      <c r="D8" s="2">
        <v>474220</v>
      </c>
      <c r="E8" s="3">
        <f t="shared" si="0"/>
        <v>8.5966112774661543</v>
      </c>
    </row>
    <row r="9" spans="1:17" x14ac:dyDescent="0.25">
      <c r="A9">
        <v>2014</v>
      </c>
      <c r="B9" s="1" t="s">
        <v>75</v>
      </c>
      <c r="C9" s="2">
        <v>4631727</v>
      </c>
      <c r="D9" s="2">
        <v>448279</v>
      </c>
      <c r="E9" s="3">
        <f t="shared" si="0"/>
        <v>10.332241751230818</v>
      </c>
    </row>
    <row r="10" spans="1:17" x14ac:dyDescent="0.25">
      <c r="A10">
        <v>2014</v>
      </c>
      <c r="B10" s="1" t="s">
        <v>76</v>
      </c>
      <c r="C10" s="2">
        <v>4400745</v>
      </c>
      <c r="D10" s="2">
        <v>482312</v>
      </c>
      <c r="E10" s="3">
        <f t="shared" si="0"/>
        <v>9.1242701819569074</v>
      </c>
    </row>
    <row r="11" spans="1:17" s="75" customFormat="1" x14ac:dyDescent="0.25">
      <c r="A11" s="75">
        <v>2014</v>
      </c>
      <c r="B11" s="76" t="s">
        <v>77</v>
      </c>
      <c r="C11" s="77">
        <v>4699983</v>
      </c>
      <c r="D11" s="77">
        <v>460830</v>
      </c>
      <c r="E11" s="79">
        <f t="shared" si="0"/>
        <v>10.19895189115292</v>
      </c>
    </row>
    <row r="12" spans="1:17" x14ac:dyDescent="0.25">
      <c r="A12">
        <v>2014</v>
      </c>
      <c r="B12" s="1" t="s">
        <v>78</v>
      </c>
      <c r="C12" s="2">
        <v>3700582</v>
      </c>
      <c r="D12" s="2">
        <v>435327</v>
      </c>
      <c r="E12" s="3">
        <f t="shared" si="0"/>
        <v>8.5006948799408253</v>
      </c>
    </row>
    <row r="13" spans="1:17" x14ac:dyDescent="0.25">
      <c r="A13">
        <v>2014</v>
      </c>
      <c r="B13" s="1" t="s">
        <v>79</v>
      </c>
      <c r="C13" s="2">
        <v>4945440</v>
      </c>
      <c r="D13" s="2">
        <v>502095</v>
      </c>
      <c r="E13" s="3">
        <f t="shared" si="0"/>
        <v>9.849610133540466</v>
      </c>
    </row>
    <row r="14" spans="1:17" x14ac:dyDescent="0.25">
      <c r="A14">
        <v>2014</v>
      </c>
      <c r="B14" s="1" t="s">
        <v>80</v>
      </c>
      <c r="C14" s="2">
        <v>5039933</v>
      </c>
      <c r="D14" s="2">
        <v>433839</v>
      </c>
      <c r="E14" s="3">
        <f t="shared" si="0"/>
        <v>11.617058401849533</v>
      </c>
    </row>
    <row r="15" spans="1:17" x14ac:dyDescent="0.25">
      <c r="A15">
        <v>2014</v>
      </c>
      <c r="B15" s="1" t="s">
        <v>81</v>
      </c>
      <c r="C15" s="2">
        <v>4514995</v>
      </c>
      <c r="D15" s="2">
        <v>426407</v>
      </c>
      <c r="E15" s="3">
        <f t="shared" si="0"/>
        <v>10.588463604021509</v>
      </c>
    </row>
    <row r="16" spans="1:17" x14ac:dyDescent="0.25">
      <c r="A16">
        <v>2015</v>
      </c>
      <c r="B16" s="1" t="s">
        <v>70</v>
      </c>
      <c r="C16" s="2">
        <v>4458357</v>
      </c>
      <c r="D16" s="2">
        <v>420915</v>
      </c>
      <c r="E16" s="3">
        <f t="shared" si="0"/>
        <v>10.592060154663056</v>
      </c>
    </row>
    <row r="17" spans="1:5" x14ac:dyDescent="0.25">
      <c r="A17">
        <v>2015</v>
      </c>
      <c r="B17" s="1" t="s">
        <v>71</v>
      </c>
      <c r="C17" s="2">
        <v>4552826</v>
      </c>
      <c r="D17" s="2">
        <v>411527</v>
      </c>
      <c r="E17" s="3">
        <f t="shared" si="0"/>
        <v>11.063249798919633</v>
      </c>
    </row>
    <row r="18" spans="1:5" x14ac:dyDescent="0.25">
      <c r="A18">
        <v>2015</v>
      </c>
      <c r="B18" s="1" t="s">
        <v>72</v>
      </c>
      <c r="C18" s="2">
        <v>4026678</v>
      </c>
      <c r="D18" s="2">
        <v>462263</v>
      </c>
      <c r="E18" s="3">
        <f t="shared" si="0"/>
        <v>8.7107945044271329</v>
      </c>
    </row>
    <row r="19" spans="1:5" x14ac:dyDescent="0.25">
      <c r="A19">
        <v>2015</v>
      </c>
      <c r="B19" s="1" t="s">
        <v>73</v>
      </c>
      <c r="C19" s="2">
        <v>4075603</v>
      </c>
      <c r="D19" s="2">
        <v>422195</v>
      </c>
      <c r="E19" s="3">
        <f t="shared" si="0"/>
        <v>9.6533663354611026</v>
      </c>
    </row>
    <row r="20" spans="1:5" x14ac:dyDescent="0.25">
      <c r="A20">
        <v>2015</v>
      </c>
      <c r="B20" s="1" t="s">
        <v>74</v>
      </c>
      <c r="C20" s="2">
        <v>3818455</v>
      </c>
      <c r="D20" s="2">
        <v>408693</v>
      </c>
      <c r="E20" s="3">
        <f t="shared" si="0"/>
        <v>9.3430888221721435</v>
      </c>
    </row>
    <row r="21" spans="1:5" x14ac:dyDescent="0.25">
      <c r="A21">
        <v>2015</v>
      </c>
      <c r="B21" s="1" t="s">
        <v>75</v>
      </c>
      <c r="C21" s="2">
        <v>4273705</v>
      </c>
      <c r="D21" s="2">
        <v>441050</v>
      </c>
      <c r="E21" s="3">
        <f t="shared" si="0"/>
        <v>9.689842421494161</v>
      </c>
    </row>
    <row r="22" spans="1:5" x14ac:dyDescent="0.25">
      <c r="A22">
        <v>2015</v>
      </c>
      <c r="B22" s="1" t="s">
        <v>76</v>
      </c>
      <c r="C22" s="2">
        <v>4220515</v>
      </c>
      <c r="D22" s="2">
        <v>444697</v>
      </c>
      <c r="E22" s="3">
        <f t="shared" si="0"/>
        <v>9.4907656224350507</v>
      </c>
    </row>
    <row r="23" spans="1:5" x14ac:dyDescent="0.25">
      <c r="A23">
        <v>2015</v>
      </c>
      <c r="B23" s="1" t="s">
        <v>77</v>
      </c>
      <c r="C23" s="2">
        <v>4188954</v>
      </c>
      <c r="D23" s="2">
        <v>429243</v>
      </c>
      <c r="E23" s="3">
        <f t="shared" si="0"/>
        <v>9.758933750812476</v>
      </c>
    </row>
    <row r="24" spans="1:5" x14ac:dyDescent="0.25">
      <c r="A24">
        <v>2015</v>
      </c>
      <c r="B24" s="1" t="s">
        <v>78</v>
      </c>
      <c r="C24" s="2">
        <v>3904147</v>
      </c>
      <c r="D24" s="2">
        <v>409384</v>
      </c>
      <c r="E24" s="3">
        <f t="shared" si="0"/>
        <v>9.5366379731499027</v>
      </c>
    </row>
    <row r="25" spans="1:5" x14ac:dyDescent="0.25">
      <c r="A25">
        <v>2015</v>
      </c>
      <c r="B25" s="1" t="s">
        <v>79</v>
      </c>
      <c r="C25" s="2">
        <v>4748729</v>
      </c>
      <c r="D25" s="2">
        <v>460346</v>
      </c>
      <c r="E25" s="3">
        <f t="shared" si="0"/>
        <v>10.315564814291859</v>
      </c>
    </row>
    <row r="26" spans="1:5" x14ac:dyDescent="0.25">
      <c r="A26">
        <v>2015</v>
      </c>
      <c r="B26" s="1" t="s">
        <v>80</v>
      </c>
      <c r="C26" s="2">
        <v>4210527</v>
      </c>
      <c r="D26" s="2">
        <v>417308</v>
      </c>
      <c r="E26" s="3">
        <f t="shared" si="0"/>
        <v>10.089734680379959</v>
      </c>
    </row>
    <row r="27" spans="1:5" x14ac:dyDescent="0.25">
      <c r="A27">
        <v>2015</v>
      </c>
      <c r="B27" s="1" t="s">
        <v>81</v>
      </c>
      <c r="C27" s="2">
        <v>4234230</v>
      </c>
      <c r="D27" s="2">
        <v>411495</v>
      </c>
      <c r="E27" s="3">
        <f t="shared" si="0"/>
        <v>10.289869864761419</v>
      </c>
    </row>
    <row r="28" spans="1:5" x14ac:dyDescent="0.25">
      <c r="A28">
        <v>2016</v>
      </c>
      <c r="B28" s="1" t="s">
        <v>70</v>
      </c>
      <c r="C28" s="2">
        <v>3904862</v>
      </c>
      <c r="D28" s="2">
        <v>394888</v>
      </c>
      <c r="E28" s="3">
        <f t="shared" si="0"/>
        <v>9.8885304187516461</v>
      </c>
    </row>
    <row r="29" spans="1:5" x14ac:dyDescent="0.25">
      <c r="A29">
        <v>2016</v>
      </c>
      <c r="B29" s="1" t="s">
        <v>71</v>
      </c>
      <c r="C29" s="2">
        <v>3579625</v>
      </c>
      <c r="D29" s="2">
        <v>433806</v>
      </c>
      <c r="E29" s="3">
        <f t="shared" si="0"/>
        <v>8.2516724065596136</v>
      </c>
    </row>
    <row r="30" spans="1:5" x14ac:dyDescent="0.25">
      <c r="A30">
        <v>2016</v>
      </c>
      <c r="B30" s="1" t="s">
        <v>72</v>
      </c>
      <c r="C30" s="2">
        <v>3975392</v>
      </c>
      <c r="D30" s="2">
        <v>468108</v>
      </c>
      <c r="E30" s="3">
        <f t="shared" si="0"/>
        <v>8.4924675502234521</v>
      </c>
    </row>
    <row r="31" spans="1:5" x14ac:dyDescent="0.25">
      <c r="A31">
        <v>2016</v>
      </c>
      <c r="B31" s="1" t="s">
        <v>73</v>
      </c>
      <c r="C31" s="2">
        <v>4172435</v>
      </c>
      <c r="D31" s="2">
        <v>475855</v>
      </c>
      <c r="E31" s="3">
        <f t="shared" si="0"/>
        <v>8.7682907608410119</v>
      </c>
    </row>
    <row r="32" spans="1:5" x14ac:dyDescent="0.25">
      <c r="A32">
        <v>2016</v>
      </c>
      <c r="B32" s="1" t="s">
        <v>74</v>
      </c>
      <c r="C32" s="2">
        <v>3672882</v>
      </c>
      <c r="D32" s="2">
        <v>464762</v>
      </c>
      <c r="E32" s="3">
        <f t="shared" si="0"/>
        <v>7.9027157986238121</v>
      </c>
    </row>
    <row r="33" spans="1:7" x14ac:dyDescent="0.25">
      <c r="A33">
        <v>2016</v>
      </c>
      <c r="B33" s="1" t="s">
        <v>75</v>
      </c>
      <c r="C33" s="2">
        <v>3484902</v>
      </c>
      <c r="D33" s="2">
        <v>471174</v>
      </c>
      <c r="E33" s="3">
        <f t="shared" si="0"/>
        <v>7.3962103172076556</v>
      </c>
    </row>
    <row r="34" spans="1:7" x14ac:dyDescent="0.25">
      <c r="A34">
        <v>2016</v>
      </c>
      <c r="B34" s="1" t="s">
        <v>76</v>
      </c>
      <c r="C34" s="2">
        <v>3471753</v>
      </c>
      <c r="D34" s="2">
        <v>437689</v>
      </c>
      <c r="E34" s="3">
        <f t="shared" si="0"/>
        <v>7.9320088007694958</v>
      </c>
    </row>
    <row r="35" spans="1:7" x14ac:dyDescent="0.25">
      <c r="A35">
        <v>2016</v>
      </c>
      <c r="B35" s="1" t="s">
        <v>77</v>
      </c>
      <c r="C35" s="2">
        <v>3859507</v>
      </c>
      <c r="D35" s="2">
        <v>495185</v>
      </c>
      <c r="E35" s="3">
        <f t="shared" si="0"/>
        <v>7.794070902793905</v>
      </c>
    </row>
    <row r="36" spans="1:7" x14ac:dyDescent="0.25">
      <c r="A36">
        <v>2016</v>
      </c>
      <c r="B36" s="1" t="s">
        <v>78</v>
      </c>
      <c r="C36" s="2">
        <v>4020115</v>
      </c>
      <c r="D36" s="2">
        <v>453090</v>
      </c>
      <c r="E36" s="3">
        <f t="shared" si="0"/>
        <v>8.8726632677834427</v>
      </c>
    </row>
    <row r="37" spans="1:7" x14ac:dyDescent="0.25">
      <c r="A37">
        <v>2016</v>
      </c>
      <c r="B37" s="1" t="s">
        <v>79</v>
      </c>
      <c r="C37" s="2">
        <v>4031690</v>
      </c>
      <c r="D37" s="2">
        <v>454486</v>
      </c>
      <c r="E37" s="3">
        <f t="shared" si="0"/>
        <v>8.8708783108830627</v>
      </c>
    </row>
    <row r="38" spans="1:7" x14ac:dyDescent="0.25">
      <c r="A38">
        <v>2016</v>
      </c>
      <c r="B38" s="1" t="s">
        <v>80</v>
      </c>
      <c r="C38" s="2">
        <v>3935257</v>
      </c>
      <c r="D38" s="2">
        <v>480811</v>
      </c>
      <c r="E38" s="3">
        <f t="shared" si="0"/>
        <v>8.1846234799120658</v>
      </c>
    </row>
    <row r="39" spans="1:7" x14ac:dyDescent="0.25">
      <c r="A39">
        <v>2016</v>
      </c>
      <c r="B39" s="1" t="s">
        <v>81</v>
      </c>
      <c r="C39" s="2">
        <v>3804785</v>
      </c>
      <c r="D39" s="2">
        <v>451350</v>
      </c>
      <c r="E39" s="3">
        <f t="shared" si="0"/>
        <v>8.429788412540157</v>
      </c>
    </row>
    <row r="40" spans="1:7" x14ac:dyDescent="0.25">
      <c r="A40">
        <v>2017</v>
      </c>
      <c r="B40" s="1" t="s">
        <v>70</v>
      </c>
      <c r="C40" s="2">
        <v>3779254</v>
      </c>
      <c r="D40" s="2">
        <v>451552</v>
      </c>
      <c r="E40" s="3">
        <f t="shared" si="0"/>
        <v>8.3694768265891852</v>
      </c>
    </row>
    <row r="41" spans="1:7" x14ac:dyDescent="0.25">
      <c r="A41">
        <v>2017</v>
      </c>
      <c r="B41" s="1" t="s">
        <v>71</v>
      </c>
      <c r="C41" s="2">
        <v>3594628</v>
      </c>
      <c r="D41" s="2">
        <v>426710</v>
      </c>
      <c r="E41" s="3">
        <f t="shared" si="0"/>
        <v>8.4240538070352233</v>
      </c>
    </row>
    <row r="42" spans="1:7" x14ac:dyDescent="0.25">
      <c r="A42">
        <v>2017</v>
      </c>
      <c r="B42" s="1" t="s">
        <v>72</v>
      </c>
      <c r="C42" s="2">
        <v>3965317</v>
      </c>
      <c r="D42" s="2">
        <v>511900</v>
      </c>
      <c r="E42" s="3">
        <f t="shared" si="0"/>
        <v>7.746272709513577</v>
      </c>
    </row>
    <row r="43" spans="1:7" x14ac:dyDescent="0.25">
      <c r="A43">
        <v>2017</v>
      </c>
      <c r="B43" s="1" t="s">
        <v>73</v>
      </c>
      <c r="C43" s="2">
        <v>3519778</v>
      </c>
      <c r="D43" s="2">
        <v>462591</v>
      </c>
      <c r="E43" s="6">
        <f t="shared" si="0"/>
        <v>7.6088337213650936</v>
      </c>
      <c r="G43" s="16"/>
    </row>
    <row r="44" spans="1:7" x14ac:dyDescent="0.25">
      <c r="A44">
        <v>2017</v>
      </c>
      <c r="B44" s="1" t="s">
        <v>74</v>
      </c>
      <c r="C44" s="2">
        <v>4013685</v>
      </c>
      <c r="D44" s="2">
        <v>504276</v>
      </c>
      <c r="E44" s="6">
        <f t="shared" si="0"/>
        <v>7.9593020488779951</v>
      </c>
      <c r="G44" s="16"/>
    </row>
    <row r="45" spans="1:7" x14ac:dyDescent="0.25">
      <c r="A45">
        <v>2017</v>
      </c>
      <c r="B45" s="1" t="s">
        <v>75</v>
      </c>
      <c r="C45" s="2">
        <v>4474355</v>
      </c>
      <c r="D45" s="2">
        <v>539369</v>
      </c>
      <c r="E45" s="6">
        <f t="shared" si="0"/>
        <v>8.2955360801232558</v>
      </c>
      <c r="G45" s="16"/>
    </row>
    <row r="46" spans="1:7" x14ac:dyDescent="0.25">
      <c r="A46">
        <v>2017</v>
      </c>
      <c r="B46" s="1" t="s">
        <v>76</v>
      </c>
      <c r="C46" s="2">
        <v>5317305</v>
      </c>
      <c r="D46" s="2">
        <v>504114</v>
      </c>
      <c r="E46" s="6">
        <f t="shared" si="0"/>
        <v>10.547822516335591</v>
      </c>
      <c r="G46" s="16"/>
    </row>
    <row r="47" spans="1:7" x14ac:dyDescent="0.25">
      <c r="A47">
        <v>2017</v>
      </c>
      <c r="B47" s="1" t="s">
        <v>77</v>
      </c>
      <c r="C47" s="2">
        <v>5310626</v>
      </c>
      <c r="D47" s="2">
        <v>562345</v>
      </c>
      <c r="E47" s="6">
        <f t="shared" si="0"/>
        <v>9.4437151570655029</v>
      </c>
    </row>
    <row r="48" spans="1:7" x14ac:dyDescent="0.25">
      <c r="A48">
        <v>2017</v>
      </c>
      <c r="B48" s="1" t="s">
        <v>78</v>
      </c>
      <c r="C48" s="2">
        <v>4624960</v>
      </c>
      <c r="D48" s="2">
        <v>518090</v>
      </c>
      <c r="E48" s="6">
        <f t="shared" si="0"/>
        <v>8.9269431951977456</v>
      </c>
    </row>
    <row r="49" spans="1:5" x14ac:dyDescent="0.25">
      <c r="A49">
        <v>2017</v>
      </c>
      <c r="B49" s="1" t="s">
        <v>79</v>
      </c>
      <c r="C49" s="2">
        <v>6119198</v>
      </c>
      <c r="D49" s="2">
        <v>550503</v>
      </c>
      <c r="E49" s="6">
        <f t="shared" si="0"/>
        <v>11.115648779389032</v>
      </c>
    </row>
    <row r="50" spans="1:5" x14ac:dyDescent="0.25">
      <c r="A50">
        <v>2017</v>
      </c>
      <c r="B50" s="1" t="s">
        <v>80</v>
      </c>
      <c r="C50" s="2">
        <v>4710576</v>
      </c>
      <c r="D50" s="2">
        <v>517908</v>
      </c>
      <c r="E50" s="6">
        <f t="shared" si="0"/>
        <v>9.0953914594870131</v>
      </c>
    </row>
    <row r="51" spans="1:5" x14ac:dyDescent="0.25">
      <c r="A51">
        <v>2017</v>
      </c>
      <c r="B51" s="1" t="s">
        <v>81</v>
      </c>
      <c r="C51" s="2">
        <v>4355412</v>
      </c>
      <c r="D51" s="2">
        <v>475663</v>
      </c>
      <c r="E51" s="6">
        <f t="shared" si="0"/>
        <v>9.1565078637606874</v>
      </c>
    </row>
    <row r="52" spans="1:5" x14ac:dyDescent="0.25">
      <c r="A52">
        <v>2018</v>
      </c>
      <c r="B52" s="1" t="s">
        <v>70</v>
      </c>
      <c r="C52" s="2">
        <v>4690347</v>
      </c>
      <c r="D52" s="2">
        <v>513113</v>
      </c>
      <c r="E52" s="6">
        <f t="shared" si="0"/>
        <v>9.1409631016949486</v>
      </c>
    </row>
    <row r="53" spans="1:5" x14ac:dyDescent="0.25">
      <c r="A53">
        <v>2018</v>
      </c>
      <c r="B53" s="1" t="s">
        <v>71</v>
      </c>
      <c r="C53" s="2">
        <v>5057514</v>
      </c>
      <c r="D53" s="2">
        <v>489602</v>
      </c>
      <c r="E53" s="6">
        <f t="shared" si="0"/>
        <v>10.329847508792856</v>
      </c>
    </row>
    <row r="54" spans="1:5" x14ac:dyDescent="0.25">
      <c r="A54">
        <v>2018</v>
      </c>
      <c r="B54" s="1" t="s">
        <v>72</v>
      </c>
      <c r="C54" s="2">
        <v>4828966</v>
      </c>
      <c r="D54" s="2">
        <v>523011</v>
      </c>
      <c r="E54" s="6">
        <f t="shared" si="0"/>
        <v>9.2330103955748548</v>
      </c>
    </row>
    <row r="55" spans="1:5" x14ac:dyDescent="0.25">
      <c r="A55">
        <v>2018</v>
      </c>
      <c r="B55" s="1" t="s">
        <v>73</v>
      </c>
      <c r="C55" s="2">
        <v>4771645</v>
      </c>
      <c r="D55" s="2">
        <v>544147</v>
      </c>
      <c r="E55" s="6">
        <f t="shared" si="0"/>
        <v>8.7690366757512219</v>
      </c>
    </row>
    <row r="56" spans="1:5" x14ac:dyDescent="0.25">
      <c r="A56">
        <v>2018</v>
      </c>
      <c r="B56" s="1" t="s">
        <v>74</v>
      </c>
      <c r="C56" s="2">
        <v>5148432</v>
      </c>
      <c r="D56" s="2">
        <v>569429</v>
      </c>
      <c r="E56" s="6">
        <f t="shared" si="0"/>
        <v>9.0413940982984702</v>
      </c>
    </row>
    <row r="57" spans="1:5" x14ac:dyDescent="0.25">
      <c r="A57">
        <v>2018</v>
      </c>
      <c r="B57" s="1" t="s">
        <v>75</v>
      </c>
      <c r="C57" s="2">
        <v>4756344</v>
      </c>
      <c r="D57" s="2">
        <v>552172</v>
      </c>
      <c r="E57" s="6">
        <f t="shared" ref="E57:E119" si="1">C57/D57</f>
        <v>8.6138811819505516</v>
      </c>
    </row>
    <row r="58" spans="1:5" x14ac:dyDescent="0.25">
      <c r="A58">
        <v>2018</v>
      </c>
      <c r="B58" s="1" t="s">
        <v>76</v>
      </c>
      <c r="C58" s="2">
        <v>4812317</v>
      </c>
      <c r="D58" s="2">
        <v>555724</v>
      </c>
      <c r="E58" s="6">
        <f t="shared" si="1"/>
        <v>8.6595450259481321</v>
      </c>
    </row>
    <row r="59" spans="1:5" x14ac:dyDescent="0.25">
      <c r="A59">
        <v>2018</v>
      </c>
      <c r="B59" s="1" t="s">
        <v>77</v>
      </c>
      <c r="C59" s="2">
        <v>5095578</v>
      </c>
      <c r="D59" s="2">
        <v>594068</v>
      </c>
      <c r="E59" s="6">
        <f t="shared" si="1"/>
        <v>8.5774322131473166</v>
      </c>
    </row>
    <row r="60" spans="1:5" x14ac:dyDescent="0.25">
      <c r="A60">
        <v>2018</v>
      </c>
      <c r="B60" s="1" t="s">
        <v>78</v>
      </c>
      <c r="C60" s="2">
        <v>4573261</v>
      </c>
      <c r="D60" s="2">
        <v>517673</v>
      </c>
      <c r="E60" s="6">
        <f t="shared" si="1"/>
        <v>8.8342660328044929</v>
      </c>
    </row>
    <row r="61" spans="1:5" x14ac:dyDescent="0.25">
      <c r="A61">
        <v>2018</v>
      </c>
      <c r="B61" s="1" t="s">
        <v>79</v>
      </c>
      <c r="C61" s="2">
        <v>5438996</v>
      </c>
      <c r="D61" s="2">
        <v>593613</v>
      </c>
      <c r="E61" s="6">
        <f t="shared" si="1"/>
        <v>9.1625284486694198</v>
      </c>
    </row>
    <row r="62" spans="1:5" x14ac:dyDescent="0.25">
      <c r="A62">
        <v>2018</v>
      </c>
      <c r="B62" s="1" t="s">
        <v>80</v>
      </c>
      <c r="C62" s="2">
        <v>4953595</v>
      </c>
      <c r="D62" s="2">
        <v>542679</v>
      </c>
      <c r="E62" s="6">
        <f t="shared" si="1"/>
        <v>9.1280388590676989</v>
      </c>
    </row>
    <row r="63" spans="1:5" x14ac:dyDescent="0.25">
      <c r="A63">
        <v>2018</v>
      </c>
      <c r="B63" s="1" t="s">
        <v>81</v>
      </c>
      <c r="C63" s="2">
        <v>4139530</v>
      </c>
      <c r="D63" s="2">
        <v>453776</v>
      </c>
      <c r="E63" s="6">
        <f t="shared" si="1"/>
        <v>9.1224084129614607</v>
      </c>
    </row>
    <row r="64" spans="1:5" x14ac:dyDescent="0.25">
      <c r="A64">
        <v>2019</v>
      </c>
      <c r="B64" s="1" t="s">
        <v>70</v>
      </c>
      <c r="C64" s="2">
        <v>5076537</v>
      </c>
      <c r="D64" s="2">
        <v>525771</v>
      </c>
      <c r="E64" s="6">
        <f t="shared" si="1"/>
        <v>9.6554146196728237</v>
      </c>
    </row>
    <row r="65" spans="1:9" x14ac:dyDescent="0.25">
      <c r="A65">
        <v>2019</v>
      </c>
      <c r="B65" s="1" t="s">
        <v>71</v>
      </c>
      <c r="C65" s="2">
        <v>4923910</v>
      </c>
      <c r="D65" s="2">
        <v>489084</v>
      </c>
      <c r="E65" s="6">
        <f t="shared" si="1"/>
        <v>10.067616196808729</v>
      </c>
    </row>
    <row r="66" spans="1:9" x14ac:dyDescent="0.25">
      <c r="A66">
        <v>2019</v>
      </c>
      <c r="B66" s="1" t="s">
        <v>72</v>
      </c>
      <c r="C66" s="2">
        <v>4301520</v>
      </c>
      <c r="D66" s="2">
        <v>528769</v>
      </c>
      <c r="E66" s="6">
        <f t="shared" si="1"/>
        <v>8.1349700909092633</v>
      </c>
    </row>
    <row r="67" spans="1:9" x14ac:dyDescent="0.25">
      <c r="A67">
        <v>2019</v>
      </c>
      <c r="B67" s="1" t="s">
        <v>73</v>
      </c>
      <c r="C67" s="2">
        <v>4380912</v>
      </c>
      <c r="D67" s="2">
        <v>528600</v>
      </c>
      <c r="E67" s="6">
        <f t="shared" si="1"/>
        <v>8.2877639046538025</v>
      </c>
    </row>
    <row r="68" spans="1:9" x14ac:dyDescent="0.25">
      <c r="A68">
        <v>2019</v>
      </c>
      <c r="B68" s="1" t="s">
        <v>74</v>
      </c>
      <c r="C68" s="2">
        <v>4493896</v>
      </c>
      <c r="D68" s="2">
        <v>550026</v>
      </c>
      <c r="E68" s="6">
        <f t="shared" si="1"/>
        <v>8.1703337660401516</v>
      </c>
    </row>
    <row r="69" spans="1:9" x14ac:dyDescent="0.25">
      <c r="A69">
        <v>2019</v>
      </c>
      <c r="B69" s="1" t="s">
        <v>75</v>
      </c>
      <c r="C69" s="2">
        <v>4411467</v>
      </c>
      <c r="D69" s="2">
        <v>489837</v>
      </c>
      <c r="E69" s="6">
        <f t="shared" si="1"/>
        <v>9.0059897476099184</v>
      </c>
    </row>
    <row r="70" spans="1:9" x14ac:dyDescent="0.25">
      <c r="A70">
        <v>2019</v>
      </c>
      <c r="B70" s="1" t="s">
        <v>76</v>
      </c>
      <c r="C70" s="2">
        <v>4796159</v>
      </c>
      <c r="D70" s="2">
        <v>533471</v>
      </c>
      <c r="E70" s="6">
        <f t="shared" si="1"/>
        <v>8.9904774580061524</v>
      </c>
    </row>
    <row r="71" spans="1:9" x14ac:dyDescent="0.25">
      <c r="A71">
        <v>2019</v>
      </c>
      <c r="B71" s="1" t="s">
        <v>77</v>
      </c>
      <c r="C71" s="2">
        <v>4232149</v>
      </c>
      <c r="D71" s="2">
        <v>522774</v>
      </c>
      <c r="E71" s="6">
        <f t="shared" si="1"/>
        <v>8.095561370687907</v>
      </c>
    </row>
    <row r="72" spans="1:9" x14ac:dyDescent="0.25">
      <c r="A72">
        <v>2019</v>
      </c>
      <c r="B72" s="1" t="s">
        <v>78</v>
      </c>
      <c r="C72" s="2">
        <v>4573083</v>
      </c>
      <c r="D72" s="2">
        <v>483023</v>
      </c>
      <c r="E72" s="6">
        <f t="shared" si="1"/>
        <v>9.4676299058222906</v>
      </c>
    </row>
    <row r="73" spans="1:9" x14ac:dyDescent="0.25">
      <c r="A73">
        <v>2019</v>
      </c>
      <c r="B73" s="1" t="s">
        <v>79</v>
      </c>
      <c r="C73" s="2">
        <v>5760883</v>
      </c>
      <c r="D73" s="2">
        <v>532975</v>
      </c>
      <c r="E73" s="6">
        <f t="shared" si="1"/>
        <v>10.808917866691683</v>
      </c>
    </row>
    <row r="74" spans="1:9" x14ac:dyDescent="0.25">
      <c r="A74">
        <v>2019</v>
      </c>
      <c r="B74" s="1" t="s">
        <v>80</v>
      </c>
      <c r="C74" s="2">
        <v>4962732</v>
      </c>
      <c r="D74" s="2">
        <v>485112</v>
      </c>
      <c r="E74" s="6">
        <f t="shared" si="1"/>
        <v>10.230074704398159</v>
      </c>
    </row>
    <row r="75" spans="1:9" x14ac:dyDescent="0.25">
      <c r="A75">
        <v>2019</v>
      </c>
      <c r="B75" s="1" t="s">
        <v>81</v>
      </c>
      <c r="C75" s="2">
        <v>4327989</v>
      </c>
      <c r="D75" s="2">
        <v>443931</v>
      </c>
      <c r="E75" s="6">
        <f t="shared" si="1"/>
        <v>9.7492380572656554</v>
      </c>
    </row>
    <row r="76" spans="1:9" x14ac:dyDescent="0.25">
      <c r="A76">
        <v>2020</v>
      </c>
      <c r="B76" s="1" t="s">
        <v>70</v>
      </c>
      <c r="C76" s="2">
        <v>4584358</v>
      </c>
      <c r="D76" s="2">
        <v>498931</v>
      </c>
      <c r="E76" s="6">
        <f t="shared" si="1"/>
        <v>9.1883607152091162</v>
      </c>
    </row>
    <row r="77" spans="1:9" x14ac:dyDescent="0.25">
      <c r="A77">
        <v>2020</v>
      </c>
      <c r="B77" s="1" t="s">
        <v>71</v>
      </c>
      <c r="C77" s="2">
        <v>3855735</v>
      </c>
      <c r="D77" s="2">
        <v>457296</v>
      </c>
      <c r="E77" s="6">
        <f t="shared" si="1"/>
        <v>8.4315957279311426</v>
      </c>
      <c r="G77" s="25"/>
      <c r="I77" s="17"/>
    </row>
    <row r="78" spans="1:9" x14ac:dyDescent="0.25">
      <c r="A78">
        <v>2020</v>
      </c>
      <c r="B78" s="1" t="s">
        <v>72</v>
      </c>
      <c r="C78" s="2">
        <v>3988517</v>
      </c>
      <c r="D78" s="2">
        <v>469321</v>
      </c>
      <c r="E78" s="6">
        <f t="shared" si="1"/>
        <v>8.4984839800477712</v>
      </c>
      <c r="G78" s="25"/>
      <c r="I78" s="17"/>
    </row>
    <row r="79" spans="1:9" x14ac:dyDescent="0.25">
      <c r="A79">
        <v>2020</v>
      </c>
      <c r="B79" s="1" t="s">
        <v>73</v>
      </c>
      <c r="C79" s="2">
        <v>2125704</v>
      </c>
      <c r="D79" s="2">
        <v>310456</v>
      </c>
      <c r="E79" s="6">
        <f t="shared" si="1"/>
        <v>6.847037905532507</v>
      </c>
      <c r="G79" s="25"/>
      <c r="I79" s="17"/>
    </row>
    <row r="80" spans="1:9" x14ac:dyDescent="0.25">
      <c r="A80">
        <v>2020</v>
      </c>
      <c r="B80" s="1" t="s">
        <v>74</v>
      </c>
      <c r="C80" s="2">
        <v>2200849</v>
      </c>
      <c r="D80" s="2">
        <v>298292</v>
      </c>
      <c r="E80" s="6">
        <f t="shared" si="1"/>
        <v>7.37816971289877</v>
      </c>
      <c r="G80" s="25"/>
      <c r="I80" s="17"/>
    </row>
    <row r="81" spans="1:9" x14ac:dyDescent="0.25">
      <c r="A81">
        <v>2020</v>
      </c>
      <c r="B81" s="1" t="s">
        <v>75</v>
      </c>
      <c r="C81" s="2">
        <v>2613434</v>
      </c>
      <c r="D81" s="2">
        <v>414199</v>
      </c>
      <c r="E81" s="6">
        <f t="shared" si="1"/>
        <v>6.3096096320850608</v>
      </c>
      <c r="G81" s="25"/>
      <c r="I81" s="17"/>
    </row>
    <row r="82" spans="1:9" x14ac:dyDescent="0.25">
      <c r="A82">
        <v>2020</v>
      </c>
      <c r="B82" s="1" t="s">
        <v>76</v>
      </c>
      <c r="C82" s="2">
        <v>3486507</v>
      </c>
      <c r="D82" s="2">
        <v>466636</v>
      </c>
      <c r="E82" s="6">
        <f t="shared" si="1"/>
        <v>7.4715774179446077</v>
      </c>
      <c r="G82" s="25"/>
    </row>
    <row r="83" spans="1:9" x14ac:dyDescent="0.25">
      <c r="A83">
        <v>2020</v>
      </c>
      <c r="B83" s="1" t="s">
        <v>77</v>
      </c>
      <c r="C83" s="2">
        <v>3564666</v>
      </c>
      <c r="D83" s="2">
        <v>479619</v>
      </c>
      <c r="E83" s="6">
        <f t="shared" si="1"/>
        <v>7.4322868777091813</v>
      </c>
    </row>
    <row r="84" spans="1:9" x14ac:dyDescent="0.25">
      <c r="A84">
        <v>2020</v>
      </c>
      <c r="B84" s="1" t="s">
        <v>78</v>
      </c>
      <c r="C84" s="2">
        <v>3859976</v>
      </c>
      <c r="D84" s="2">
        <v>508403</v>
      </c>
      <c r="E84" s="6">
        <f t="shared" si="1"/>
        <v>7.5923548838224795</v>
      </c>
    </row>
    <row r="85" spans="1:9" x14ac:dyDescent="0.25">
      <c r="A85">
        <v>2020</v>
      </c>
      <c r="B85" s="1" t="s">
        <v>79</v>
      </c>
      <c r="C85" s="2">
        <v>4247120</v>
      </c>
      <c r="D85" s="2">
        <v>548798</v>
      </c>
      <c r="E85" s="6">
        <f t="shared" si="1"/>
        <v>7.7389494859675141</v>
      </c>
    </row>
    <row r="86" spans="1:9" x14ac:dyDescent="0.25">
      <c r="A86">
        <v>2020</v>
      </c>
      <c r="B86" s="1" t="s">
        <v>80</v>
      </c>
      <c r="C86" s="2">
        <v>4479394</v>
      </c>
      <c r="D86" s="2">
        <v>529428</v>
      </c>
      <c r="E86" s="6">
        <f t="shared" si="1"/>
        <v>8.4608180904674484</v>
      </c>
    </row>
    <row r="87" spans="1:9" x14ac:dyDescent="0.25">
      <c r="A87">
        <v>2020</v>
      </c>
      <c r="B87" s="1" t="s">
        <v>81</v>
      </c>
      <c r="C87" s="2">
        <v>4909523</v>
      </c>
      <c r="D87" s="2">
        <v>536788</v>
      </c>
      <c r="E87" s="6">
        <f t="shared" si="1"/>
        <v>9.1461116865503698</v>
      </c>
    </row>
    <row r="88" spans="1:9" x14ac:dyDescent="0.25">
      <c r="A88">
        <v>2021</v>
      </c>
      <c r="B88" s="1" t="s">
        <v>70</v>
      </c>
      <c r="C88" s="2">
        <v>4680079</v>
      </c>
      <c r="D88" s="2">
        <v>520053</v>
      </c>
      <c r="E88" s="6">
        <f t="shared" si="1"/>
        <v>8.9992346933870202</v>
      </c>
    </row>
    <row r="89" spans="1:9" x14ac:dyDescent="0.25">
      <c r="A89">
        <v>2021</v>
      </c>
      <c r="B89" s="1" t="s">
        <v>71</v>
      </c>
      <c r="C89" s="2">
        <v>4476060</v>
      </c>
      <c r="D89" s="2">
        <v>483964</v>
      </c>
      <c r="E89" s="6">
        <f t="shared" si="1"/>
        <v>9.2487457744790937</v>
      </c>
    </row>
    <row r="90" spans="1:9" x14ac:dyDescent="0.25">
      <c r="A90">
        <v>2021</v>
      </c>
      <c r="B90" s="1" t="s">
        <v>72</v>
      </c>
      <c r="C90" s="2">
        <v>5961040</v>
      </c>
      <c r="D90" s="2">
        <v>590659</v>
      </c>
      <c r="E90" s="6">
        <f t="shared" si="1"/>
        <v>10.09218516944633</v>
      </c>
    </row>
    <row r="91" spans="1:9" x14ac:dyDescent="0.25">
      <c r="A91">
        <v>2021</v>
      </c>
      <c r="B91" s="1" t="s">
        <v>73</v>
      </c>
      <c r="C91" s="2">
        <v>4964139</v>
      </c>
      <c r="D91" s="2">
        <v>536114</v>
      </c>
      <c r="E91" s="6">
        <f t="shared" si="1"/>
        <v>9.2594839903453376</v>
      </c>
    </row>
    <row r="92" spans="1:9" x14ac:dyDescent="0.25">
      <c r="A92">
        <v>2021</v>
      </c>
      <c r="B92" s="1" t="s">
        <v>74</v>
      </c>
      <c r="C92" s="2">
        <v>5385248</v>
      </c>
      <c r="D92" s="2">
        <v>530866</v>
      </c>
      <c r="E92" s="6">
        <f t="shared" si="1"/>
        <v>10.144269928757916</v>
      </c>
    </row>
    <row r="93" spans="1:9" x14ac:dyDescent="0.25">
      <c r="A93">
        <v>2021</v>
      </c>
      <c r="B93" s="1" t="s">
        <v>75</v>
      </c>
      <c r="C93" s="2">
        <v>5359768</v>
      </c>
      <c r="D93" s="2">
        <v>564328</v>
      </c>
      <c r="E93" s="6">
        <f t="shared" si="1"/>
        <v>9.4976113182404553</v>
      </c>
    </row>
    <row r="94" spans="1:9" x14ac:dyDescent="0.25">
      <c r="A94">
        <v>2021</v>
      </c>
      <c r="B94" s="1" t="s">
        <v>76</v>
      </c>
      <c r="C94" s="2">
        <v>5914346</v>
      </c>
      <c r="D94" s="2">
        <v>562718</v>
      </c>
      <c r="E94" s="6">
        <f t="shared" si="1"/>
        <v>10.510319556154236</v>
      </c>
    </row>
    <row r="95" spans="1:9" x14ac:dyDescent="0.25">
      <c r="A95">
        <v>2021</v>
      </c>
      <c r="B95" s="1" t="s">
        <v>77</v>
      </c>
      <c r="C95" s="2">
        <v>6599740</v>
      </c>
      <c r="D95" s="2">
        <v>551337</v>
      </c>
      <c r="E95" s="6">
        <f t="shared" si="1"/>
        <v>11.970428249872583</v>
      </c>
    </row>
    <row r="96" spans="1:9" x14ac:dyDescent="0.25">
      <c r="A96">
        <v>2021</v>
      </c>
      <c r="B96" s="1" t="s">
        <v>78</v>
      </c>
      <c r="C96" s="2">
        <v>5622980</v>
      </c>
      <c r="D96" s="2">
        <v>518505</v>
      </c>
      <c r="E96" s="6">
        <f t="shared" si="1"/>
        <v>10.844601305676898</v>
      </c>
    </row>
    <row r="97" spans="1:10" x14ac:dyDescent="0.25">
      <c r="A97">
        <v>2021</v>
      </c>
      <c r="B97" s="1" t="s">
        <v>79</v>
      </c>
      <c r="C97" s="2">
        <v>5730161</v>
      </c>
      <c r="D97" s="2">
        <v>525431</v>
      </c>
      <c r="E97" s="6">
        <f t="shared" si="1"/>
        <v>10.905639370345488</v>
      </c>
    </row>
    <row r="98" spans="1:10" x14ac:dyDescent="0.25">
      <c r="A98">
        <v>2021</v>
      </c>
      <c r="B98" s="1" t="s">
        <v>80</v>
      </c>
      <c r="C98" s="2">
        <v>6242109</v>
      </c>
      <c r="D98" s="2">
        <v>519755</v>
      </c>
      <c r="E98" s="6">
        <f t="shared" si="1"/>
        <v>12.009714192263663</v>
      </c>
    </row>
    <row r="99" spans="1:10" x14ac:dyDescent="0.25">
      <c r="A99">
        <v>2021</v>
      </c>
      <c r="B99" s="1" t="s">
        <v>81</v>
      </c>
      <c r="C99" s="2">
        <v>5293558</v>
      </c>
      <c r="D99" s="2">
        <v>499992</v>
      </c>
      <c r="E99" s="6">
        <f t="shared" si="1"/>
        <v>10.587285396566346</v>
      </c>
    </row>
    <row r="100" spans="1:10" x14ac:dyDescent="0.25">
      <c r="A100">
        <v>2022</v>
      </c>
      <c r="B100" s="1" t="s">
        <v>70</v>
      </c>
      <c r="C100" s="2">
        <v>4401685</v>
      </c>
      <c r="D100" s="2">
        <v>466703</v>
      </c>
      <c r="E100" s="6">
        <f t="shared" ref="E100:E111" si="2">C100/D100</f>
        <v>9.4314478372755257</v>
      </c>
      <c r="F100" s="3"/>
      <c r="H100" s="3"/>
      <c r="I100" s="3"/>
      <c r="J100" s="3"/>
    </row>
    <row r="101" spans="1:10" x14ac:dyDescent="0.25">
      <c r="A101">
        <v>2022</v>
      </c>
      <c r="B101" s="1" t="s">
        <v>71</v>
      </c>
      <c r="C101" s="2">
        <v>5158082</v>
      </c>
      <c r="D101" s="2">
        <v>462446</v>
      </c>
      <c r="E101" s="6">
        <f t="shared" si="2"/>
        <v>11.153912024322841</v>
      </c>
      <c r="F101" s="3"/>
      <c r="H101" s="3"/>
      <c r="I101" s="3"/>
      <c r="J101" s="3"/>
    </row>
    <row r="102" spans="1:10" x14ac:dyDescent="0.25">
      <c r="A102">
        <v>2022</v>
      </c>
      <c r="B102" s="1" t="s">
        <v>72</v>
      </c>
      <c r="C102" s="2">
        <v>4995366</v>
      </c>
      <c r="D102" s="2">
        <v>544017</v>
      </c>
      <c r="E102" s="6">
        <f t="shared" si="2"/>
        <v>9.1823711391371958</v>
      </c>
      <c r="F102" s="3"/>
      <c r="H102" s="3"/>
      <c r="I102" s="3"/>
    </row>
    <row r="103" spans="1:10" x14ac:dyDescent="0.25">
      <c r="A103">
        <v>2022</v>
      </c>
      <c r="B103" s="1" t="s">
        <v>73</v>
      </c>
      <c r="C103" s="2">
        <v>4724206</v>
      </c>
      <c r="D103" s="2">
        <v>481847</v>
      </c>
      <c r="E103" s="6">
        <f t="shared" si="2"/>
        <v>9.8043694367714238</v>
      </c>
      <c r="F103" s="3"/>
      <c r="H103" s="3"/>
      <c r="I103" s="3"/>
    </row>
    <row r="104" spans="1:10" x14ac:dyDescent="0.25">
      <c r="A104">
        <v>2022</v>
      </c>
      <c r="B104" s="1" t="s">
        <v>74</v>
      </c>
      <c r="C104" s="2">
        <v>4910679</v>
      </c>
      <c r="D104" s="2">
        <v>519054</v>
      </c>
      <c r="E104" s="6">
        <f t="shared" si="2"/>
        <v>9.4608248852720518</v>
      </c>
      <c r="F104" s="3"/>
      <c r="H104" s="3"/>
      <c r="I104" s="3"/>
    </row>
    <row r="105" spans="1:10" x14ac:dyDescent="0.25">
      <c r="A105">
        <v>2022</v>
      </c>
      <c r="B105" s="1" t="s">
        <v>75</v>
      </c>
      <c r="C105" s="2">
        <v>4811906</v>
      </c>
      <c r="D105" s="2">
        <v>540098</v>
      </c>
      <c r="E105" s="6">
        <f t="shared" si="2"/>
        <v>8.9093201604153318</v>
      </c>
      <c r="F105" s="3"/>
      <c r="H105" s="3"/>
      <c r="I105" s="3"/>
    </row>
    <row r="106" spans="1:10" x14ac:dyDescent="0.25">
      <c r="A106">
        <v>2022</v>
      </c>
      <c r="B106" s="1" t="s">
        <v>76</v>
      </c>
      <c r="C106" s="2">
        <v>4760617</v>
      </c>
      <c r="D106" s="2">
        <v>515884</v>
      </c>
      <c r="E106" s="6">
        <f t="shared" si="2"/>
        <v>9.2280764668026141</v>
      </c>
      <c r="F106" s="3"/>
      <c r="H106" s="3"/>
      <c r="I106" s="3"/>
    </row>
    <row r="107" spans="1:10" x14ac:dyDescent="0.25">
      <c r="A107">
        <v>2022</v>
      </c>
      <c r="B107" s="1" t="s">
        <v>77</v>
      </c>
      <c r="C107" s="2">
        <v>5311394</v>
      </c>
      <c r="D107" s="2">
        <v>565992</v>
      </c>
      <c r="E107" s="6">
        <f t="shared" si="2"/>
        <v>9.3842209783883863</v>
      </c>
      <c r="F107" s="3"/>
      <c r="H107" s="3"/>
      <c r="I107" s="3"/>
    </row>
    <row r="108" spans="1:10" x14ac:dyDescent="0.25">
      <c r="A108">
        <v>2022</v>
      </c>
      <c r="B108" s="1" t="s">
        <v>78</v>
      </c>
      <c r="C108" s="2">
        <v>6029729</v>
      </c>
      <c r="D108" s="2">
        <v>551189</v>
      </c>
      <c r="E108" s="6">
        <f t="shared" si="2"/>
        <v>10.939494438386832</v>
      </c>
      <c r="F108" s="3"/>
      <c r="H108" s="3"/>
      <c r="I108" s="3"/>
    </row>
    <row r="109" spans="1:10" x14ac:dyDescent="0.25">
      <c r="A109">
        <v>2022</v>
      </c>
      <c r="B109" s="1" t="s">
        <v>79</v>
      </c>
      <c r="C109" s="2">
        <v>5788426</v>
      </c>
      <c r="D109" s="2">
        <v>549174</v>
      </c>
      <c r="E109" s="6">
        <f t="shared" si="2"/>
        <v>10.540240433815148</v>
      </c>
      <c r="F109" s="3"/>
      <c r="H109" s="3"/>
      <c r="I109" s="3"/>
    </row>
    <row r="110" spans="1:10" x14ac:dyDescent="0.25">
      <c r="A110">
        <v>2022</v>
      </c>
      <c r="B110" s="1" t="s">
        <v>80</v>
      </c>
      <c r="C110" s="2">
        <v>6637347</v>
      </c>
      <c r="D110" s="2">
        <v>537689</v>
      </c>
      <c r="E110" s="6">
        <f t="shared" si="2"/>
        <v>12.344211988714665</v>
      </c>
      <c r="F110" s="3"/>
      <c r="H110" s="3"/>
      <c r="I110" s="3"/>
    </row>
    <row r="111" spans="1:10" x14ac:dyDescent="0.25">
      <c r="A111">
        <v>2022</v>
      </c>
      <c r="B111" s="1" t="s">
        <v>81</v>
      </c>
      <c r="C111" s="2">
        <v>6205445</v>
      </c>
      <c r="D111" s="2">
        <v>516255</v>
      </c>
      <c r="E111" s="6">
        <f t="shared" si="2"/>
        <v>12.020116027931932</v>
      </c>
      <c r="F111" s="3"/>
      <c r="H111" s="3"/>
      <c r="I111" s="3"/>
    </row>
    <row r="112" spans="1:10" x14ac:dyDescent="0.25">
      <c r="A112">
        <v>2023</v>
      </c>
      <c r="B112" s="1" t="s">
        <v>70</v>
      </c>
      <c r="C112" s="2">
        <v>5519277</v>
      </c>
      <c r="D112" s="2">
        <v>513598</v>
      </c>
      <c r="E112" s="6">
        <f t="shared" si="1"/>
        <v>10.74629768807511</v>
      </c>
      <c r="F112" s="3"/>
      <c r="G112" s="3"/>
    </row>
    <row r="113" spans="1:6" x14ac:dyDescent="0.25">
      <c r="A113">
        <v>2023</v>
      </c>
      <c r="B113" s="1" t="s">
        <v>71</v>
      </c>
      <c r="C113" s="2">
        <v>5890657</v>
      </c>
      <c r="D113" s="2">
        <v>510959</v>
      </c>
      <c r="E113" s="6">
        <f t="shared" si="1"/>
        <v>11.52862949864862</v>
      </c>
      <c r="F113" s="3"/>
    </row>
    <row r="114" spans="1:6" x14ac:dyDescent="0.25">
      <c r="A114">
        <v>2023</v>
      </c>
      <c r="B114" s="1" t="s">
        <v>72</v>
      </c>
      <c r="C114" s="2">
        <v>6854893</v>
      </c>
      <c r="D114" s="2">
        <v>588743</v>
      </c>
      <c r="E114" s="6">
        <f t="shared" si="1"/>
        <v>11.643268794703292</v>
      </c>
    </row>
    <row r="115" spans="1:6" x14ac:dyDescent="0.25">
      <c r="A115">
        <v>2023</v>
      </c>
      <c r="B115" s="1" t="s">
        <v>73</v>
      </c>
      <c r="C115" s="2">
        <v>6502187</v>
      </c>
      <c r="D115" s="2">
        <v>519425</v>
      </c>
      <c r="E115" s="6">
        <f t="shared" si="1"/>
        <v>12.518047841363046</v>
      </c>
    </row>
    <row r="116" spans="1:6" x14ac:dyDescent="0.25">
      <c r="A116">
        <v>2023</v>
      </c>
      <c r="B116" s="1" t="s">
        <v>74</v>
      </c>
      <c r="C116" s="2">
        <v>7252060</v>
      </c>
      <c r="D116" s="2">
        <v>588453</v>
      </c>
      <c r="E116" s="6">
        <f t="shared" si="1"/>
        <v>12.323940909469405</v>
      </c>
    </row>
    <row r="117" spans="1:6" x14ac:dyDescent="0.25">
      <c r="A117">
        <v>2023</v>
      </c>
      <c r="B117" s="1" t="s">
        <v>75</v>
      </c>
      <c r="C117" s="2">
        <v>7629242</v>
      </c>
      <c r="D117" s="2">
        <v>597389</v>
      </c>
      <c r="E117" s="6">
        <f t="shared" si="1"/>
        <v>12.770978374225169</v>
      </c>
    </row>
    <row r="118" spans="1:6" x14ac:dyDescent="0.25">
      <c r="A118">
        <v>2023</v>
      </c>
      <c r="B118" s="1" t="s">
        <v>76</v>
      </c>
      <c r="C118" s="2">
        <v>7174276</v>
      </c>
      <c r="D118" s="2">
        <v>457997</v>
      </c>
      <c r="E118" s="6">
        <f t="shared" si="1"/>
        <v>15.664460684240289</v>
      </c>
    </row>
    <row r="119" spans="1:6" x14ac:dyDescent="0.25">
      <c r="A119">
        <v>2023</v>
      </c>
      <c r="B119" s="1" t="s">
        <v>77</v>
      </c>
      <c r="C119" s="2">
        <v>7272059</v>
      </c>
      <c r="D119" s="2">
        <v>572584</v>
      </c>
      <c r="E119" s="6">
        <f t="shared" si="1"/>
        <v>12.700422994704708</v>
      </c>
    </row>
    <row r="120" spans="1:6" x14ac:dyDescent="0.25">
      <c r="A120">
        <v>2023</v>
      </c>
      <c r="B120" s="1" t="s">
        <v>78</v>
      </c>
      <c r="C120" s="2">
        <v>7190105</v>
      </c>
      <c r="D120" s="2">
        <v>510722</v>
      </c>
      <c r="E120" s="6">
        <f t="shared" ref="E120:E127" si="3">C120/D120</f>
        <v>14.078314621261665</v>
      </c>
    </row>
    <row r="121" spans="1:6" x14ac:dyDescent="0.25">
      <c r="A121">
        <v>2023</v>
      </c>
      <c r="B121" s="1" t="s">
        <v>79</v>
      </c>
      <c r="C121" s="2">
        <v>6681175</v>
      </c>
      <c r="D121" s="2">
        <v>526015</v>
      </c>
      <c r="E121" s="6">
        <f t="shared" si="3"/>
        <v>12.701491402336435</v>
      </c>
    </row>
    <row r="122" spans="1:6" x14ac:dyDescent="0.25">
      <c r="A122">
        <v>2023</v>
      </c>
      <c r="B122" s="1" t="s">
        <v>80</v>
      </c>
      <c r="C122" s="2">
        <v>6920101</v>
      </c>
      <c r="D122" s="2">
        <v>508234</v>
      </c>
      <c r="E122" s="6">
        <f t="shared" si="3"/>
        <v>13.61597413789711</v>
      </c>
    </row>
    <row r="123" spans="1:6" x14ac:dyDescent="0.25">
      <c r="A123">
        <v>2023</v>
      </c>
      <c r="B123" s="1" t="s">
        <v>81</v>
      </c>
      <c r="C123" s="2">
        <v>7581382</v>
      </c>
      <c r="D123" s="2">
        <v>459117</v>
      </c>
      <c r="E123" s="6">
        <f t="shared" si="3"/>
        <v>16.512962926661395</v>
      </c>
    </row>
    <row r="124" spans="1:6" x14ac:dyDescent="0.25">
      <c r="A124">
        <v>2024</v>
      </c>
      <c r="B124" s="1" t="s">
        <v>70</v>
      </c>
      <c r="C124" s="2">
        <v>6713004</v>
      </c>
      <c r="D124" s="2">
        <v>501418</v>
      </c>
      <c r="E124" s="6">
        <f t="shared" si="3"/>
        <v>13.388039519921502</v>
      </c>
    </row>
    <row r="125" spans="1:6" x14ac:dyDescent="0.25">
      <c r="A125">
        <v>2024</v>
      </c>
      <c r="B125" s="1" t="s">
        <v>71</v>
      </c>
      <c r="C125" s="2">
        <v>7346462</v>
      </c>
      <c r="D125" s="2">
        <v>507951</v>
      </c>
      <c r="E125" s="6">
        <f t="shared" si="3"/>
        <v>14.462934416902417</v>
      </c>
    </row>
    <row r="126" spans="1:6" x14ac:dyDescent="0.25">
      <c r="A126">
        <v>2024</v>
      </c>
      <c r="B126" s="1" t="s">
        <v>72</v>
      </c>
      <c r="C126" s="2">
        <v>7714550</v>
      </c>
      <c r="D126" s="2">
        <v>499188</v>
      </c>
      <c r="E126" s="6">
        <f t="shared" si="3"/>
        <v>15.454197616929894</v>
      </c>
    </row>
    <row r="127" spans="1:6" x14ac:dyDescent="0.25">
      <c r="A127">
        <v>2024</v>
      </c>
      <c r="B127" s="1" t="s">
        <v>73</v>
      </c>
      <c r="C127" s="2">
        <v>7804351</v>
      </c>
      <c r="D127" s="2">
        <v>553600</v>
      </c>
      <c r="E127" s="6">
        <f t="shared" si="3"/>
        <v>14.097454841040463</v>
      </c>
    </row>
    <row r="128" spans="1:6" x14ac:dyDescent="0.25">
      <c r="A128">
        <v>2024</v>
      </c>
      <c r="B128" s="1" t="s">
        <v>74</v>
      </c>
      <c r="C128" s="2">
        <v>7834030</v>
      </c>
      <c r="D128" s="2">
        <v>550073</v>
      </c>
      <c r="E128" s="6">
        <f t="shared" ref="E128" si="4">C128/D128</f>
        <v>14.241800633734067</v>
      </c>
    </row>
    <row r="129" spans="1:8" x14ac:dyDescent="0.25">
      <c r="A129">
        <v>2024</v>
      </c>
      <c r="B129" s="1" t="s">
        <v>75</v>
      </c>
      <c r="C129" s="2">
        <v>6908457</v>
      </c>
      <c r="D129" s="2">
        <v>456237</v>
      </c>
      <c r="E129" s="6">
        <f>C129/D129</f>
        <v>15.142255012197607</v>
      </c>
      <c r="H129" s="62"/>
    </row>
    <row r="130" spans="1:8" x14ac:dyDescent="0.25">
      <c r="A130">
        <v>2024</v>
      </c>
      <c r="B130" s="1" t="s">
        <v>76</v>
      </c>
      <c r="C130" s="2">
        <v>8019512</v>
      </c>
      <c r="D130" s="2">
        <v>533101</v>
      </c>
      <c r="E130" s="6">
        <f>C130/D130</f>
        <v>15.043138167064027</v>
      </c>
    </row>
    <row r="131" spans="1:8" x14ac:dyDescent="0.25">
      <c r="A131">
        <v>2024</v>
      </c>
      <c r="B131" s="1" t="s">
        <v>77</v>
      </c>
      <c r="C131" s="2">
        <v>7274946</v>
      </c>
      <c r="D131" s="2">
        <v>539127</v>
      </c>
      <c r="E131" s="6">
        <f>C131/D131</f>
        <v>13.493937421052925</v>
      </c>
    </row>
    <row r="132" spans="1:8" x14ac:dyDescent="0.25">
      <c r="A132">
        <v>2024</v>
      </c>
      <c r="B132" s="1" t="s">
        <v>78</v>
      </c>
      <c r="C132" s="2">
        <v>6294823</v>
      </c>
      <c r="D132" s="2">
        <v>485772</v>
      </c>
      <c r="E132" s="6">
        <f>C132/D132</f>
        <v>12.958389944253684</v>
      </c>
    </row>
    <row r="133" spans="1:8" x14ac:dyDescent="0.25">
      <c r="C133" s="2"/>
      <c r="D133" s="2"/>
    </row>
    <row r="134" spans="1:8" x14ac:dyDescent="0.25">
      <c r="C134" s="71"/>
      <c r="D134" s="71"/>
    </row>
    <row r="135" spans="1:8" x14ac:dyDescent="0.25">
      <c r="C135" s="2"/>
      <c r="D135" s="2"/>
    </row>
    <row r="136" spans="1:8" x14ac:dyDescent="0.25">
      <c r="C136" s="2"/>
      <c r="D136" s="2"/>
    </row>
    <row r="137" spans="1:8" x14ac:dyDescent="0.25">
      <c r="C137" s="2"/>
      <c r="D137" s="2"/>
    </row>
    <row r="138" spans="1:8" x14ac:dyDescent="0.25">
      <c r="C138" s="2"/>
      <c r="D138" s="2"/>
    </row>
    <row r="139" spans="1:8" x14ac:dyDescent="0.25">
      <c r="C139" s="2"/>
      <c r="D139" s="2"/>
    </row>
    <row r="140" spans="1:8" x14ac:dyDescent="0.25">
      <c r="C140" s="2"/>
      <c r="D140" s="2"/>
    </row>
    <row r="141" spans="1:8" x14ac:dyDescent="0.25">
      <c r="C141" s="2"/>
      <c r="D141" s="2"/>
    </row>
    <row r="142" spans="1:8" x14ac:dyDescent="0.25">
      <c r="C142" s="2"/>
      <c r="D142" s="2"/>
    </row>
    <row r="143" spans="1:8" x14ac:dyDescent="0.25">
      <c r="C143" s="2"/>
      <c r="D143" s="2"/>
    </row>
    <row r="144" spans="1:8"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sheetData>
  <mergeCells count="1">
    <mergeCell ref="I1:P2"/>
  </mergeCells>
  <phoneticPr fontId="20"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92D050"/>
  </sheetPr>
  <dimension ref="A1:R181"/>
  <sheetViews>
    <sheetView showGridLines="0" zoomScale="80" zoomScaleNormal="80" workbookViewId="0">
      <pane ySplit="3" topLeftCell="A108" activePane="bottomLeft" state="frozen"/>
      <selection activeCell="C25" sqref="C25"/>
      <selection pane="bottomLeft" activeCell="H3" sqref="H3"/>
    </sheetView>
  </sheetViews>
  <sheetFormatPr baseColWidth="10" defaultColWidth="11.42578125" defaultRowHeight="15" x14ac:dyDescent="0.25"/>
  <cols>
    <col min="1" max="2" width="8.7109375" customWidth="1"/>
    <col min="3" max="3" width="30.28515625" customWidth="1"/>
    <col min="4" max="4" width="18.7109375" customWidth="1"/>
    <col min="6" max="7" width="5.28515625" customWidth="1"/>
    <col min="8" max="8" width="11.85546875" bestFit="1" customWidth="1"/>
    <col min="9" max="10" width="8.7109375" customWidth="1"/>
  </cols>
  <sheetData>
    <row r="1" spans="1:8" x14ac:dyDescent="0.25">
      <c r="A1" s="4" t="s">
        <v>85</v>
      </c>
    </row>
    <row r="2" spans="1:8" x14ac:dyDescent="0.25">
      <c r="C2" s="8" t="s">
        <v>62</v>
      </c>
      <c r="D2" s="8" t="s">
        <v>63</v>
      </c>
      <c r="E2" s="8" t="s">
        <v>64</v>
      </c>
    </row>
    <row r="3" spans="1:8" ht="50.25" customHeight="1" x14ac:dyDescent="0.25">
      <c r="A3" s="14" t="s">
        <v>65</v>
      </c>
      <c r="B3" s="14" t="s">
        <v>66</v>
      </c>
      <c r="C3" s="7" t="s">
        <v>86</v>
      </c>
      <c r="D3" s="7" t="s">
        <v>87</v>
      </c>
      <c r="E3" s="15" t="s">
        <v>69</v>
      </c>
      <c r="H3" s="11" t="str">
        <f>+CONCATENATE(ROUND(E144,2)," minutos promedio")</f>
        <v>187.93 minutos promedio</v>
      </c>
    </row>
    <row r="4" spans="1:8" x14ac:dyDescent="0.25">
      <c r="A4">
        <v>2013</v>
      </c>
      <c r="B4" s="1" t="s">
        <v>70</v>
      </c>
      <c r="C4" s="2">
        <v>7090225</v>
      </c>
      <c r="D4" s="2">
        <v>40980</v>
      </c>
      <c r="E4" s="3">
        <f>C4/D4</f>
        <v>173.01671547096146</v>
      </c>
    </row>
    <row r="5" spans="1:8" x14ac:dyDescent="0.25">
      <c r="A5">
        <v>2013</v>
      </c>
      <c r="B5" s="1" t="s">
        <v>71</v>
      </c>
      <c r="C5" s="2">
        <v>6661763</v>
      </c>
      <c r="D5" s="2">
        <v>38350</v>
      </c>
      <c r="E5" s="3">
        <f t="shared" ref="E5:E52" si="0">C5/D5</f>
        <v>173.70959582790093</v>
      </c>
    </row>
    <row r="6" spans="1:8" x14ac:dyDescent="0.25">
      <c r="A6">
        <v>2013</v>
      </c>
      <c r="B6" s="1" t="s">
        <v>72</v>
      </c>
      <c r="C6" s="2">
        <v>7165367</v>
      </c>
      <c r="D6" s="2">
        <v>39151</v>
      </c>
      <c r="E6" s="3">
        <f t="shared" si="0"/>
        <v>183.01874792470178</v>
      </c>
    </row>
    <row r="7" spans="1:8" x14ac:dyDescent="0.25">
      <c r="A7">
        <v>2013</v>
      </c>
      <c r="B7" s="1" t="s">
        <v>73</v>
      </c>
      <c r="C7" s="2">
        <v>9812960</v>
      </c>
      <c r="D7" s="2">
        <v>52842</v>
      </c>
      <c r="E7" s="3">
        <f t="shared" si="0"/>
        <v>185.70379622270164</v>
      </c>
    </row>
    <row r="8" spans="1:8" x14ac:dyDescent="0.25">
      <c r="A8">
        <v>2013</v>
      </c>
      <c r="B8" s="1" t="s">
        <v>74</v>
      </c>
      <c r="C8" s="2">
        <v>9552317</v>
      </c>
      <c r="D8" s="2">
        <v>50590</v>
      </c>
      <c r="E8" s="3">
        <f t="shared" si="0"/>
        <v>188.81828424589841</v>
      </c>
    </row>
    <row r="9" spans="1:8" x14ac:dyDescent="0.25">
      <c r="A9">
        <v>2013</v>
      </c>
      <c r="B9" s="1" t="s">
        <v>75</v>
      </c>
      <c r="C9" s="2">
        <v>7819421</v>
      </c>
      <c r="D9" s="2">
        <v>47109</v>
      </c>
      <c r="E9" s="3">
        <f t="shared" si="0"/>
        <v>165.98571398246619</v>
      </c>
    </row>
    <row r="10" spans="1:8" x14ac:dyDescent="0.25">
      <c r="A10">
        <v>2013</v>
      </c>
      <c r="B10" s="1" t="s">
        <v>76</v>
      </c>
      <c r="C10" s="2">
        <v>9505336</v>
      </c>
      <c r="D10" s="2">
        <v>50251</v>
      </c>
      <c r="E10" s="3">
        <f t="shared" si="0"/>
        <v>189.15715110147062</v>
      </c>
    </row>
    <row r="11" spans="1:8" x14ac:dyDescent="0.25">
      <c r="A11">
        <v>2013</v>
      </c>
      <c r="B11" s="1" t="s">
        <v>77</v>
      </c>
      <c r="C11" s="2">
        <v>9549154</v>
      </c>
      <c r="D11" s="2">
        <v>55581</v>
      </c>
      <c r="E11" s="3">
        <f t="shared" si="0"/>
        <v>171.80608481315556</v>
      </c>
    </row>
    <row r="12" spans="1:8" x14ac:dyDescent="0.25">
      <c r="A12">
        <v>2013</v>
      </c>
      <c r="B12" s="1" t="s">
        <v>78</v>
      </c>
      <c r="C12" s="2">
        <v>9750538</v>
      </c>
      <c r="D12" s="2">
        <v>53365</v>
      </c>
      <c r="E12" s="3">
        <f t="shared" si="0"/>
        <v>182.71410100252976</v>
      </c>
    </row>
    <row r="13" spans="1:8" x14ac:dyDescent="0.25">
      <c r="A13">
        <v>2013</v>
      </c>
      <c r="B13" s="1" t="s">
        <v>79</v>
      </c>
      <c r="C13" s="2">
        <v>12598842</v>
      </c>
      <c r="D13" s="2">
        <v>62706</v>
      </c>
      <c r="E13" s="3">
        <f t="shared" si="0"/>
        <v>200.91924217778202</v>
      </c>
    </row>
    <row r="14" spans="1:8" x14ac:dyDescent="0.25">
      <c r="A14">
        <v>2013</v>
      </c>
      <c r="B14" s="1" t="s">
        <v>80</v>
      </c>
      <c r="C14" s="2">
        <v>11302442</v>
      </c>
      <c r="D14" s="2">
        <v>60584</v>
      </c>
      <c r="E14" s="3">
        <f t="shared" si="0"/>
        <v>186.5582001848673</v>
      </c>
    </row>
    <row r="15" spans="1:8" x14ac:dyDescent="0.25">
      <c r="A15">
        <v>2013</v>
      </c>
      <c r="B15" s="1" t="s">
        <v>81</v>
      </c>
      <c r="C15" s="2">
        <v>10105692</v>
      </c>
      <c r="D15" s="2">
        <v>55519</v>
      </c>
      <c r="E15" s="3">
        <f t="shared" si="0"/>
        <v>182.02222662511932</v>
      </c>
    </row>
    <row r="16" spans="1:8" x14ac:dyDescent="0.25">
      <c r="A16">
        <v>2014</v>
      </c>
      <c r="B16" s="1" t="s">
        <v>70</v>
      </c>
      <c r="C16" s="2">
        <v>10362307</v>
      </c>
      <c r="D16" s="2">
        <v>62067</v>
      </c>
      <c r="E16" s="3">
        <f t="shared" si="0"/>
        <v>166.95356630737751</v>
      </c>
    </row>
    <row r="17" spans="1:5" x14ac:dyDescent="0.25">
      <c r="A17">
        <v>2014</v>
      </c>
      <c r="B17" s="1" t="s">
        <v>71</v>
      </c>
      <c r="C17" s="2">
        <v>10865266</v>
      </c>
      <c r="D17" s="2">
        <v>63451</v>
      </c>
      <c r="E17" s="3">
        <f t="shared" si="0"/>
        <v>171.23868812154259</v>
      </c>
    </row>
    <row r="18" spans="1:5" x14ac:dyDescent="0.25">
      <c r="A18">
        <v>2014</v>
      </c>
      <c r="B18" s="1" t="s">
        <v>72</v>
      </c>
      <c r="C18" s="2">
        <v>15503853</v>
      </c>
      <c r="D18" s="2">
        <v>74326</v>
      </c>
      <c r="E18" s="3">
        <f t="shared" si="0"/>
        <v>208.59259209428734</v>
      </c>
    </row>
    <row r="19" spans="1:5" x14ac:dyDescent="0.25">
      <c r="A19">
        <v>2014</v>
      </c>
      <c r="B19" s="1" t="s">
        <v>73</v>
      </c>
      <c r="C19" s="2">
        <v>16371985</v>
      </c>
      <c r="D19" s="2">
        <v>77354</v>
      </c>
      <c r="E19" s="3">
        <f t="shared" si="0"/>
        <v>211.65014091061872</v>
      </c>
    </row>
    <row r="20" spans="1:5" x14ac:dyDescent="0.25">
      <c r="A20">
        <v>2014</v>
      </c>
      <c r="B20" s="1" t="s">
        <v>74</v>
      </c>
      <c r="C20" s="2">
        <v>14278650</v>
      </c>
      <c r="D20" s="2">
        <v>75335</v>
      </c>
      <c r="E20" s="3">
        <f t="shared" si="0"/>
        <v>189.53540850866131</v>
      </c>
    </row>
    <row r="21" spans="1:5" x14ac:dyDescent="0.25">
      <c r="A21">
        <v>2014</v>
      </c>
      <c r="B21" s="1" t="s">
        <v>75</v>
      </c>
      <c r="C21" s="2">
        <v>16465307</v>
      </c>
      <c r="D21" s="2">
        <v>82308</v>
      </c>
      <c r="E21" s="3">
        <f t="shared" si="0"/>
        <v>200.04503814939011</v>
      </c>
    </row>
    <row r="22" spans="1:5" x14ac:dyDescent="0.25">
      <c r="A22">
        <v>2014</v>
      </c>
      <c r="B22" s="1" t="s">
        <v>76</v>
      </c>
      <c r="C22" s="2">
        <v>17714741</v>
      </c>
      <c r="D22" s="2">
        <v>87133</v>
      </c>
      <c r="E22" s="3">
        <f t="shared" si="0"/>
        <v>203.30691012589949</v>
      </c>
    </row>
    <row r="23" spans="1:5" s="75" customFormat="1" x14ac:dyDescent="0.25">
      <c r="A23" s="75">
        <v>2014</v>
      </c>
      <c r="B23" s="76" t="s">
        <v>77</v>
      </c>
      <c r="C23" s="77">
        <v>15190603</v>
      </c>
      <c r="D23" s="77">
        <v>84030</v>
      </c>
      <c r="E23" s="79">
        <f t="shared" si="0"/>
        <v>180.77594906580984</v>
      </c>
    </row>
    <row r="24" spans="1:5" x14ac:dyDescent="0.25">
      <c r="A24">
        <v>2014</v>
      </c>
      <c r="B24" s="1" t="s">
        <v>78</v>
      </c>
      <c r="C24" s="2">
        <v>16391331</v>
      </c>
      <c r="D24" s="2">
        <v>81294</v>
      </c>
      <c r="E24" s="3">
        <f t="shared" si="0"/>
        <v>201.6302679164514</v>
      </c>
    </row>
    <row r="25" spans="1:5" x14ac:dyDescent="0.25">
      <c r="A25">
        <v>2014</v>
      </c>
      <c r="B25" s="1" t="s">
        <v>79</v>
      </c>
      <c r="C25" s="2">
        <v>23005132</v>
      </c>
      <c r="D25" s="2">
        <v>99233</v>
      </c>
      <c r="E25" s="3">
        <f t="shared" si="0"/>
        <v>231.82945189604266</v>
      </c>
    </row>
    <row r="26" spans="1:5" x14ac:dyDescent="0.25">
      <c r="A26">
        <v>2014</v>
      </c>
      <c r="B26" s="1" t="s">
        <v>80</v>
      </c>
      <c r="C26" s="2">
        <v>15704470</v>
      </c>
      <c r="D26" s="2">
        <v>83655</v>
      </c>
      <c r="E26" s="3">
        <f t="shared" si="0"/>
        <v>187.72900603669834</v>
      </c>
    </row>
    <row r="27" spans="1:5" x14ac:dyDescent="0.25">
      <c r="A27">
        <v>2014</v>
      </c>
      <c r="B27" s="1" t="s">
        <v>81</v>
      </c>
      <c r="C27" s="2">
        <v>13746304</v>
      </c>
      <c r="D27" s="2">
        <v>85814</v>
      </c>
      <c r="E27" s="3">
        <f t="shared" si="0"/>
        <v>160.18719556249562</v>
      </c>
    </row>
    <row r="28" spans="1:5" x14ac:dyDescent="0.25">
      <c r="A28">
        <v>2015</v>
      </c>
      <c r="B28" s="1" t="s">
        <v>70</v>
      </c>
      <c r="C28" s="2">
        <v>11957389</v>
      </c>
      <c r="D28" s="2">
        <v>85014</v>
      </c>
      <c r="E28" s="3">
        <f t="shared" si="0"/>
        <v>140.65199849436564</v>
      </c>
    </row>
    <row r="29" spans="1:5" x14ac:dyDescent="0.25">
      <c r="A29">
        <v>2015</v>
      </c>
      <c r="B29" s="1" t="s">
        <v>71</v>
      </c>
      <c r="C29" s="2">
        <v>11366405</v>
      </c>
      <c r="D29" s="2">
        <v>81889</v>
      </c>
      <c r="E29" s="3">
        <f t="shared" si="0"/>
        <v>138.80258642796957</v>
      </c>
    </row>
    <row r="30" spans="1:5" x14ac:dyDescent="0.25">
      <c r="A30">
        <v>2015</v>
      </c>
      <c r="B30" s="1" t="s">
        <v>72</v>
      </c>
      <c r="C30" s="2">
        <v>12518359</v>
      </c>
      <c r="D30" s="2">
        <v>89488</v>
      </c>
      <c r="E30" s="3">
        <f t="shared" si="0"/>
        <v>139.88868898623278</v>
      </c>
    </row>
    <row r="31" spans="1:5" x14ac:dyDescent="0.25">
      <c r="A31">
        <v>2015</v>
      </c>
      <c r="B31" s="1" t="s">
        <v>73</v>
      </c>
      <c r="C31" s="2">
        <v>11461319</v>
      </c>
      <c r="D31" s="2">
        <v>84094</v>
      </c>
      <c r="E31" s="3">
        <f t="shared" si="0"/>
        <v>136.29175684353223</v>
      </c>
    </row>
    <row r="32" spans="1:5" x14ac:dyDescent="0.25">
      <c r="A32">
        <v>2015</v>
      </c>
      <c r="B32" s="1" t="s">
        <v>74</v>
      </c>
      <c r="C32" s="2">
        <v>11956838</v>
      </c>
      <c r="D32" s="2">
        <v>84023</v>
      </c>
      <c r="E32" s="3">
        <f t="shared" si="0"/>
        <v>142.30434523880365</v>
      </c>
    </row>
    <row r="33" spans="1:7" x14ac:dyDescent="0.25">
      <c r="A33">
        <v>2015</v>
      </c>
      <c r="B33" s="1" t="s">
        <v>75</v>
      </c>
      <c r="C33" s="2">
        <v>11096278</v>
      </c>
      <c r="D33" s="2">
        <v>87992</v>
      </c>
      <c r="E33" s="3">
        <f t="shared" si="0"/>
        <v>126.10553232112011</v>
      </c>
    </row>
    <row r="34" spans="1:7" x14ac:dyDescent="0.25">
      <c r="A34">
        <v>2015</v>
      </c>
      <c r="B34" s="1" t="s">
        <v>76</v>
      </c>
      <c r="C34" s="2">
        <v>12392243</v>
      </c>
      <c r="D34" s="2">
        <v>93240</v>
      </c>
      <c r="E34" s="3">
        <f t="shared" si="0"/>
        <v>132.90693908193907</v>
      </c>
    </row>
    <row r="35" spans="1:7" x14ac:dyDescent="0.25">
      <c r="A35">
        <v>2015</v>
      </c>
      <c r="B35" s="1" t="s">
        <v>77</v>
      </c>
      <c r="C35" s="2">
        <v>13239825</v>
      </c>
      <c r="D35" s="2">
        <v>80082</v>
      </c>
      <c r="E35" s="3">
        <f t="shared" si="0"/>
        <v>165.32835094028621</v>
      </c>
    </row>
    <row r="36" spans="1:7" x14ac:dyDescent="0.25">
      <c r="A36">
        <v>2015</v>
      </c>
      <c r="B36" s="1" t="s">
        <v>78</v>
      </c>
      <c r="C36" s="2">
        <v>13453171</v>
      </c>
      <c r="D36" s="2">
        <v>79944</v>
      </c>
      <c r="E36" s="3">
        <f t="shared" si="0"/>
        <v>168.28243520464326</v>
      </c>
    </row>
    <row r="37" spans="1:7" x14ac:dyDescent="0.25">
      <c r="A37">
        <v>2015</v>
      </c>
      <c r="B37" s="1" t="s">
        <v>79</v>
      </c>
      <c r="C37" s="2">
        <v>14390537</v>
      </c>
      <c r="D37" s="2">
        <v>89833</v>
      </c>
      <c r="E37" s="3">
        <f t="shared" si="0"/>
        <v>160.19210089833356</v>
      </c>
    </row>
    <row r="38" spans="1:7" x14ac:dyDescent="0.25">
      <c r="A38">
        <v>2015</v>
      </c>
      <c r="B38" s="1" t="s">
        <v>80</v>
      </c>
      <c r="C38" s="2">
        <v>13796646</v>
      </c>
      <c r="D38" s="2">
        <v>83143</v>
      </c>
      <c r="E38" s="3">
        <f t="shared" si="0"/>
        <v>165.93875611897573</v>
      </c>
    </row>
    <row r="39" spans="1:7" x14ac:dyDescent="0.25">
      <c r="A39">
        <v>2015</v>
      </c>
      <c r="B39" s="1" t="s">
        <v>81</v>
      </c>
      <c r="C39" s="2">
        <v>12122293</v>
      </c>
      <c r="D39" s="2">
        <v>83419</v>
      </c>
      <c r="E39" s="3">
        <f t="shared" si="0"/>
        <v>145.31812896342561</v>
      </c>
    </row>
    <row r="40" spans="1:7" x14ac:dyDescent="0.25">
      <c r="A40">
        <v>2016</v>
      </c>
      <c r="B40" s="1" t="s">
        <v>70</v>
      </c>
      <c r="C40" s="2">
        <v>9788558</v>
      </c>
      <c r="D40" s="2">
        <v>76824</v>
      </c>
      <c r="E40" s="3">
        <f t="shared" si="0"/>
        <v>127.41536499010726</v>
      </c>
    </row>
    <row r="41" spans="1:7" x14ac:dyDescent="0.25">
      <c r="A41">
        <v>2016</v>
      </c>
      <c r="B41" s="1" t="s">
        <v>71</v>
      </c>
      <c r="C41" s="2">
        <v>11332970</v>
      </c>
      <c r="D41" s="2">
        <v>84899</v>
      </c>
      <c r="E41" s="3">
        <f t="shared" si="0"/>
        <v>133.48767358861707</v>
      </c>
    </row>
    <row r="42" spans="1:7" x14ac:dyDescent="0.25">
      <c r="A42">
        <v>2016</v>
      </c>
      <c r="B42" s="1" t="s">
        <v>72</v>
      </c>
      <c r="C42" s="2">
        <v>11268152</v>
      </c>
      <c r="D42" s="2">
        <v>90165</v>
      </c>
      <c r="E42" s="3">
        <f t="shared" si="0"/>
        <v>124.9725725059613</v>
      </c>
    </row>
    <row r="43" spans="1:7" x14ac:dyDescent="0.25">
      <c r="A43">
        <v>2016</v>
      </c>
      <c r="B43" s="1" t="s">
        <v>73</v>
      </c>
      <c r="C43" s="2">
        <v>11326534</v>
      </c>
      <c r="D43" s="2">
        <v>91176</v>
      </c>
      <c r="E43" s="3">
        <f t="shared" si="0"/>
        <v>124.22714310783539</v>
      </c>
      <c r="G43" s="16"/>
    </row>
    <row r="44" spans="1:7" x14ac:dyDescent="0.25">
      <c r="A44">
        <v>2016</v>
      </c>
      <c r="B44" s="1" t="s">
        <v>74</v>
      </c>
      <c r="C44" s="2">
        <v>11527434</v>
      </c>
      <c r="D44" s="2">
        <v>90369</v>
      </c>
      <c r="E44" s="3">
        <f t="shared" si="0"/>
        <v>127.55960561697042</v>
      </c>
      <c r="G44" s="16"/>
    </row>
    <row r="45" spans="1:7" x14ac:dyDescent="0.25">
      <c r="A45">
        <v>2016</v>
      </c>
      <c r="B45" s="1" t="s">
        <v>75</v>
      </c>
      <c r="C45" s="2">
        <v>11954490</v>
      </c>
      <c r="D45" s="2">
        <v>93258</v>
      </c>
      <c r="E45" s="3">
        <f t="shared" si="0"/>
        <v>128.1872868815544</v>
      </c>
      <c r="G45" s="16"/>
    </row>
    <row r="46" spans="1:7" x14ac:dyDescent="0.25">
      <c r="A46">
        <v>2016</v>
      </c>
      <c r="B46" s="1" t="s">
        <v>76</v>
      </c>
      <c r="C46" s="2">
        <v>12753352</v>
      </c>
      <c r="D46" s="2">
        <v>86926</v>
      </c>
      <c r="E46" s="3">
        <f t="shared" si="0"/>
        <v>146.71504498078826</v>
      </c>
      <c r="G46" s="16"/>
    </row>
    <row r="47" spans="1:7" x14ac:dyDescent="0.25">
      <c r="A47">
        <v>2016</v>
      </c>
      <c r="B47" s="1" t="s">
        <v>77</v>
      </c>
      <c r="C47" s="2">
        <v>13658203</v>
      </c>
      <c r="D47" s="2">
        <v>97978</v>
      </c>
      <c r="E47" s="3">
        <f t="shared" si="0"/>
        <v>139.40071240482558</v>
      </c>
    </row>
    <row r="48" spans="1:7" x14ac:dyDescent="0.25">
      <c r="A48">
        <v>2016</v>
      </c>
      <c r="B48" s="1" t="s">
        <v>78</v>
      </c>
      <c r="C48" s="2">
        <v>15217764</v>
      </c>
      <c r="D48" s="2">
        <v>88624</v>
      </c>
      <c r="E48" s="3">
        <f t="shared" si="0"/>
        <v>171.71154540530782</v>
      </c>
    </row>
    <row r="49" spans="1:5" x14ac:dyDescent="0.25">
      <c r="A49">
        <v>2016</v>
      </c>
      <c r="B49" s="1" t="s">
        <v>79</v>
      </c>
      <c r="C49" s="2">
        <v>13248796</v>
      </c>
      <c r="D49" s="2">
        <v>89593</v>
      </c>
      <c r="E49" s="3">
        <f t="shared" si="0"/>
        <v>147.87757972163004</v>
      </c>
    </row>
    <row r="50" spans="1:5" x14ac:dyDescent="0.25">
      <c r="A50">
        <v>2016</v>
      </c>
      <c r="B50" s="1" t="s">
        <v>80</v>
      </c>
      <c r="C50" s="2">
        <v>11510839</v>
      </c>
      <c r="D50" s="2">
        <v>82869</v>
      </c>
      <c r="E50" s="3">
        <f t="shared" si="0"/>
        <v>138.90404131822515</v>
      </c>
    </row>
    <row r="51" spans="1:5" x14ac:dyDescent="0.25">
      <c r="A51">
        <v>2016</v>
      </c>
      <c r="B51" s="1" t="s">
        <v>81</v>
      </c>
      <c r="C51" s="2">
        <v>10951338</v>
      </c>
      <c r="D51" s="2">
        <v>81475</v>
      </c>
      <c r="E51" s="3">
        <f t="shared" si="0"/>
        <v>134.41347652654187</v>
      </c>
    </row>
    <row r="52" spans="1:5" x14ac:dyDescent="0.25">
      <c r="A52">
        <v>2017</v>
      </c>
      <c r="B52" s="1" t="s">
        <v>70</v>
      </c>
      <c r="C52" s="2">
        <v>13425326</v>
      </c>
      <c r="D52" s="2">
        <v>84436</v>
      </c>
      <c r="E52" s="3">
        <f t="shared" si="0"/>
        <v>159.0000236865792</v>
      </c>
    </row>
    <row r="53" spans="1:5" x14ac:dyDescent="0.25">
      <c r="A53">
        <v>2017</v>
      </c>
      <c r="B53" s="1" t="s">
        <v>71</v>
      </c>
      <c r="C53" s="2">
        <v>10393063</v>
      </c>
      <c r="D53" s="2">
        <v>81716</v>
      </c>
      <c r="E53" s="3">
        <f t="shared" ref="E53:E97" si="1">C53/D53</f>
        <v>127.18516569582457</v>
      </c>
    </row>
    <row r="54" spans="1:5" x14ac:dyDescent="0.25">
      <c r="A54">
        <v>2017</v>
      </c>
      <c r="B54" s="1" t="s">
        <v>72</v>
      </c>
      <c r="C54" s="2">
        <v>13063252</v>
      </c>
      <c r="D54" s="2">
        <v>101693</v>
      </c>
      <c r="E54" s="3">
        <f t="shared" si="1"/>
        <v>128.45773062059337</v>
      </c>
    </row>
    <row r="55" spans="1:5" x14ac:dyDescent="0.25">
      <c r="A55">
        <v>2017</v>
      </c>
      <c r="B55" s="1" t="s">
        <v>73</v>
      </c>
      <c r="C55" s="2">
        <v>9918283</v>
      </c>
      <c r="D55" s="2">
        <v>84855</v>
      </c>
      <c r="E55" s="6">
        <f t="shared" si="1"/>
        <v>116.88507453891933</v>
      </c>
    </row>
    <row r="56" spans="1:5" x14ac:dyDescent="0.25">
      <c r="A56">
        <v>2017</v>
      </c>
      <c r="B56" s="1" t="s">
        <v>74</v>
      </c>
      <c r="C56" s="2">
        <v>11077813</v>
      </c>
      <c r="D56" s="2">
        <v>89206</v>
      </c>
      <c r="E56" s="6">
        <f t="shared" si="1"/>
        <v>124.18237562495796</v>
      </c>
    </row>
    <row r="57" spans="1:5" x14ac:dyDescent="0.25">
      <c r="A57">
        <v>2017</v>
      </c>
      <c r="B57" s="1" t="s">
        <v>75</v>
      </c>
      <c r="C57" s="2">
        <v>11419310</v>
      </c>
      <c r="D57" s="2">
        <v>88546</v>
      </c>
      <c r="E57" s="6">
        <f t="shared" si="1"/>
        <v>128.96471890316897</v>
      </c>
    </row>
    <row r="58" spans="1:5" x14ac:dyDescent="0.25">
      <c r="A58">
        <v>2017</v>
      </c>
      <c r="B58" s="1" t="s">
        <v>76</v>
      </c>
      <c r="C58" s="2">
        <v>12957700</v>
      </c>
      <c r="D58" s="2">
        <v>85370</v>
      </c>
      <c r="E58" s="6">
        <f t="shared" si="1"/>
        <v>151.78282769122643</v>
      </c>
    </row>
    <row r="59" spans="1:5" x14ac:dyDescent="0.25">
      <c r="A59">
        <v>2017</v>
      </c>
      <c r="B59" s="1" t="s">
        <v>77</v>
      </c>
      <c r="C59" s="2">
        <v>20528469</v>
      </c>
      <c r="D59" s="2">
        <v>92565</v>
      </c>
      <c r="E59" s="6">
        <f t="shared" si="1"/>
        <v>221.77355371900828</v>
      </c>
    </row>
    <row r="60" spans="1:5" x14ac:dyDescent="0.25">
      <c r="A60">
        <v>2017</v>
      </c>
      <c r="B60" s="1" t="s">
        <v>78</v>
      </c>
      <c r="C60" s="2">
        <v>12390882</v>
      </c>
      <c r="D60" s="2">
        <v>86961</v>
      </c>
      <c r="E60" s="6">
        <f t="shared" si="1"/>
        <v>142.48780487804879</v>
      </c>
    </row>
    <row r="61" spans="1:5" x14ac:dyDescent="0.25">
      <c r="A61">
        <v>2017</v>
      </c>
      <c r="B61" s="1" t="s">
        <v>79</v>
      </c>
      <c r="C61" s="2">
        <v>11877796</v>
      </c>
      <c r="D61" s="2">
        <v>91627</v>
      </c>
      <c r="E61" s="6">
        <f t="shared" si="1"/>
        <v>129.63205168782127</v>
      </c>
    </row>
    <row r="62" spans="1:5" x14ac:dyDescent="0.25">
      <c r="A62">
        <v>2017</v>
      </c>
      <c r="B62" s="1" t="s">
        <v>80</v>
      </c>
      <c r="C62" s="2">
        <v>13048955</v>
      </c>
      <c r="D62" s="2">
        <v>90164</v>
      </c>
      <c r="E62" s="6">
        <f t="shared" si="1"/>
        <v>144.72466838205935</v>
      </c>
    </row>
    <row r="63" spans="1:5" x14ac:dyDescent="0.25">
      <c r="A63">
        <v>2017</v>
      </c>
      <c r="B63" s="1" t="s">
        <v>81</v>
      </c>
      <c r="C63" s="2">
        <v>10599965</v>
      </c>
      <c r="D63" s="2">
        <v>78949</v>
      </c>
      <c r="E63" s="6">
        <f t="shared" si="1"/>
        <v>134.26344855539651</v>
      </c>
    </row>
    <row r="64" spans="1:5" x14ac:dyDescent="0.25">
      <c r="A64">
        <v>2018</v>
      </c>
      <c r="B64" s="1" t="s">
        <v>70</v>
      </c>
      <c r="C64" s="2">
        <v>9280505</v>
      </c>
      <c r="D64" s="2">
        <v>84416</v>
      </c>
      <c r="E64" s="6">
        <f t="shared" si="1"/>
        <v>109.93774876800606</v>
      </c>
    </row>
    <row r="65" spans="1:9" x14ac:dyDescent="0.25">
      <c r="A65">
        <v>2018</v>
      </c>
      <c r="B65" s="1" t="s">
        <v>71</v>
      </c>
      <c r="C65" s="2">
        <v>11083822</v>
      </c>
      <c r="D65" s="2">
        <v>81550</v>
      </c>
      <c r="E65" s="6">
        <f t="shared" si="1"/>
        <v>135.91443286327407</v>
      </c>
    </row>
    <row r="66" spans="1:9" x14ac:dyDescent="0.25">
      <c r="A66">
        <v>2018</v>
      </c>
      <c r="B66" s="1" t="s">
        <v>72</v>
      </c>
      <c r="C66" s="2">
        <v>8833091</v>
      </c>
      <c r="D66" s="2">
        <v>82381</v>
      </c>
      <c r="E66" s="6">
        <f t="shared" si="1"/>
        <v>107.22242992923125</v>
      </c>
    </row>
    <row r="67" spans="1:9" x14ac:dyDescent="0.25">
      <c r="A67">
        <v>2018</v>
      </c>
      <c r="B67" s="1" t="s">
        <v>73</v>
      </c>
      <c r="C67" s="2">
        <v>10109744</v>
      </c>
      <c r="D67" s="2">
        <v>88628</v>
      </c>
      <c r="E67" s="6">
        <f t="shared" si="1"/>
        <v>114.06941372929548</v>
      </c>
    </row>
    <row r="68" spans="1:9" x14ac:dyDescent="0.25">
      <c r="A68">
        <v>2018</v>
      </c>
      <c r="B68" s="1" t="s">
        <v>74</v>
      </c>
      <c r="C68" s="2">
        <v>10846215</v>
      </c>
      <c r="D68" s="2">
        <v>92926</v>
      </c>
      <c r="E68" s="6">
        <f t="shared" si="1"/>
        <v>116.71884079805436</v>
      </c>
    </row>
    <row r="69" spans="1:9" x14ac:dyDescent="0.25">
      <c r="A69">
        <v>2018</v>
      </c>
      <c r="B69" s="1" t="s">
        <v>75</v>
      </c>
      <c r="C69" s="2">
        <v>10170601</v>
      </c>
      <c r="D69" s="2">
        <v>86155</v>
      </c>
      <c r="E69" s="6">
        <f t="shared" si="1"/>
        <v>118.05003772270906</v>
      </c>
    </row>
    <row r="70" spans="1:9" x14ac:dyDescent="0.25">
      <c r="A70">
        <v>2018</v>
      </c>
      <c r="B70" s="1" t="s">
        <v>76</v>
      </c>
      <c r="C70" s="2">
        <v>11579651</v>
      </c>
      <c r="D70" s="2">
        <v>87153</v>
      </c>
      <c r="E70" s="6">
        <f t="shared" si="1"/>
        <v>132.86577627849874</v>
      </c>
    </row>
    <row r="71" spans="1:9" x14ac:dyDescent="0.25">
      <c r="A71">
        <v>2018</v>
      </c>
      <c r="B71" s="1" t="s">
        <v>77</v>
      </c>
      <c r="C71" s="2">
        <v>11585890</v>
      </c>
      <c r="D71" s="2">
        <v>98950</v>
      </c>
      <c r="E71" s="6">
        <f t="shared" si="1"/>
        <v>117.08832743810005</v>
      </c>
    </row>
    <row r="72" spans="1:9" x14ac:dyDescent="0.25">
      <c r="A72">
        <v>2018</v>
      </c>
      <c r="B72" s="1" t="s">
        <v>78</v>
      </c>
      <c r="C72" s="2">
        <v>9844587</v>
      </c>
      <c r="D72" s="2">
        <v>83903</v>
      </c>
      <c r="E72" s="6">
        <f t="shared" si="1"/>
        <v>117.33295591337615</v>
      </c>
    </row>
    <row r="73" spans="1:9" x14ac:dyDescent="0.25">
      <c r="A73">
        <v>2018</v>
      </c>
      <c r="B73" s="1" t="s">
        <v>79</v>
      </c>
      <c r="C73" s="2">
        <v>12503553</v>
      </c>
      <c r="D73" s="2">
        <v>96865</v>
      </c>
      <c r="E73" s="6">
        <f t="shared" si="1"/>
        <v>129.08225881381304</v>
      </c>
    </row>
    <row r="74" spans="1:9" x14ac:dyDescent="0.25">
      <c r="A74">
        <v>2018</v>
      </c>
      <c r="B74" s="1" t="s">
        <v>80</v>
      </c>
      <c r="C74" s="2">
        <v>10895415</v>
      </c>
      <c r="D74" s="2">
        <v>89090</v>
      </c>
      <c r="E74" s="6">
        <f t="shared" si="1"/>
        <v>122.29672241553486</v>
      </c>
    </row>
    <row r="75" spans="1:9" x14ac:dyDescent="0.25">
      <c r="A75">
        <v>2018</v>
      </c>
      <c r="B75" s="1" t="s">
        <v>81</v>
      </c>
      <c r="C75" s="2">
        <v>10122530</v>
      </c>
      <c r="D75" s="2">
        <v>85464</v>
      </c>
      <c r="E75" s="6">
        <f t="shared" si="1"/>
        <v>118.44203407282599</v>
      </c>
    </row>
    <row r="76" spans="1:9" x14ac:dyDescent="0.25">
      <c r="A76">
        <v>2019</v>
      </c>
      <c r="B76" s="1" t="s">
        <v>70</v>
      </c>
      <c r="C76" s="2">
        <v>12457783</v>
      </c>
      <c r="D76" s="2">
        <v>95588</v>
      </c>
      <c r="E76" s="6">
        <f t="shared" si="1"/>
        <v>130.3278968071306</v>
      </c>
    </row>
    <row r="77" spans="1:9" x14ac:dyDescent="0.25">
      <c r="A77">
        <v>2019</v>
      </c>
      <c r="B77" s="1" t="s">
        <v>71</v>
      </c>
      <c r="C77" s="2">
        <v>11716587</v>
      </c>
      <c r="D77" s="2">
        <v>90328</v>
      </c>
      <c r="E77" s="6">
        <f t="shared" si="1"/>
        <v>129.71157337702596</v>
      </c>
      <c r="G77" s="25"/>
      <c r="I77" s="17"/>
    </row>
    <row r="78" spans="1:9" x14ac:dyDescent="0.25">
      <c r="A78">
        <v>2019</v>
      </c>
      <c r="B78" s="1" t="s">
        <v>72</v>
      </c>
      <c r="C78" s="2">
        <v>12662052</v>
      </c>
      <c r="D78" s="2">
        <v>98224</v>
      </c>
      <c r="E78" s="6">
        <f t="shared" si="1"/>
        <v>128.90996090568495</v>
      </c>
      <c r="G78" s="25"/>
      <c r="I78" s="17"/>
    </row>
    <row r="79" spans="1:9" x14ac:dyDescent="0.25">
      <c r="A79">
        <v>2019</v>
      </c>
      <c r="B79" s="1" t="s">
        <v>73</v>
      </c>
      <c r="C79" s="2">
        <v>13467909</v>
      </c>
      <c r="D79" s="2">
        <v>81916</v>
      </c>
      <c r="E79" s="6">
        <f t="shared" si="1"/>
        <v>164.41121392646124</v>
      </c>
      <c r="G79" s="25"/>
      <c r="I79" s="17"/>
    </row>
    <row r="80" spans="1:9" x14ac:dyDescent="0.25">
      <c r="A80">
        <v>2019</v>
      </c>
      <c r="B80" s="1" t="s">
        <v>74</v>
      </c>
      <c r="C80" s="2">
        <v>14487567</v>
      </c>
      <c r="D80" s="2">
        <v>87162</v>
      </c>
      <c r="E80" s="6">
        <f t="shared" si="1"/>
        <v>166.21425621256969</v>
      </c>
      <c r="G80" s="25"/>
      <c r="I80" s="17"/>
    </row>
    <row r="81" spans="1:9" x14ac:dyDescent="0.25">
      <c r="A81">
        <v>2019</v>
      </c>
      <c r="B81" s="1" t="s">
        <v>75</v>
      </c>
      <c r="C81" s="2">
        <v>10725017</v>
      </c>
      <c r="D81" s="2">
        <v>78150</v>
      </c>
      <c r="E81" s="6">
        <f t="shared" si="1"/>
        <v>137.23630198336534</v>
      </c>
      <c r="G81" s="25"/>
      <c r="I81" s="17"/>
    </row>
    <row r="82" spans="1:9" x14ac:dyDescent="0.25">
      <c r="A82">
        <v>2019</v>
      </c>
      <c r="B82" s="1" t="s">
        <v>76</v>
      </c>
      <c r="C82" s="2">
        <v>11432522</v>
      </c>
      <c r="D82" s="2">
        <v>89829</v>
      </c>
      <c r="E82" s="6">
        <f t="shared" si="1"/>
        <v>127.26983490854846</v>
      </c>
      <c r="G82" s="25"/>
    </row>
    <row r="83" spans="1:9" x14ac:dyDescent="0.25">
      <c r="A83">
        <v>2019</v>
      </c>
      <c r="B83" s="1" t="s">
        <v>77</v>
      </c>
      <c r="C83" s="2">
        <v>10687617</v>
      </c>
      <c r="D83" s="2">
        <v>87988</v>
      </c>
      <c r="E83" s="6">
        <f t="shared" si="1"/>
        <v>121.46675683047688</v>
      </c>
    </row>
    <row r="84" spans="1:9" x14ac:dyDescent="0.25">
      <c r="A84">
        <v>2019</v>
      </c>
      <c r="B84" s="1" t="s">
        <v>78</v>
      </c>
      <c r="C84" s="2">
        <v>11169771</v>
      </c>
      <c r="D84" s="2">
        <v>83202</v>
      </c>
      <c r="E84" s="6">
        <f t="shared" si="1"/>
        <v>134.2488281531694</v>
      </c>
    </row>
    <row r="85" spans="1:9" x14ac:dyDescent="0.25">
      <c r="A85">
        <v>2019</v>
      </c>
      <c r="B85" s="1" t="s">
        <v>79</v>
      </c>
      <c r="C85" s="2">
        <v>16658780</v>
      </c>
      <c r="D85" s="2">
        <v>91678</v>
      </c>
      <c r="E85" s="6">
        <f t="shared" si="1"/>
        <v>181.70967953053076</v>
      </c>
    </row>
    <row r="86" spans="1:9" x14ac:dyDescent="0.25">
      <c r="A86">
        <v>2019</v>
      </c>
      <c r="B86" s="1" t="s">
        <v>80</v>
      </c>
      <c r="C86" s="2">
        <v>12691415</v>
      </c>
      <c r="D86" s="2">
        <v>79863</v>
      </c>
      <c r="E86" s="6">
        <f t="shared" si="1"/>
        <v>158.91482914491067</v>
      </c>
    </row>
    <row r="87" spans="1:9" x14ac:dyDescent="0.25">
      <c r="A87">
        <v>2019</v>
      </c>
      <c r="B87" s="1" t="s">
        <v>81</v>
      </c>
      <c r="C87" s="2">
        <v>12599376</v>
      </c>
      <c r="D87" s="2">
        <v>74103</v>
      </c>
      <c r="E87" s="6">
        <f t="shared" si="1"/>
        <v>170.02518116675438</v>
      </c>
    </row>
    <row r="88" spans="1:9" x14ac:dyDescent="0.25">
      <c r="A88">
        <v>2020</v>
      </c>
      <c r="B88" s="1" t="s">
        <v>70</v>
      </c>
      <c r="C88" s="2">
        <v>12217694</v>
      </c>
      <c r="D88" s="2">
        <v>86598</v>
      </c>
      <c r="E88" s="6">
        <f t="shared" si="1"/>
        <v>141.08517517725582</v>
      </c>
    </row>
    <row r="89" spans="1:9" x14ac:dyDescent="0.25">
      <c r="A89">
        <v>2020</v>
      </c>
      <c r="B89" s="1" t="s">
        <v>71</v>
      </c>
      <c r="C89" s="2">
        <v>13090754</v>
      </c>
      <c r="D89" s="2">
        <v>81264</v>
      </c>
      <c r="E89" s="6">
        <f t="shared" si="1"/>
        <v>161.08921539673165</v>
      </c>
    </row>
    <row r="90" spans="1:9" x14ac:dyDescent="0.25">
      <c r="A90">
        <v>2020</v>
      </c>
      <c r="B90" s="1" t="s">
        <v>72</v>
      </c>
      <c r="C90" s="2">
        <v>10537788</v>
      </c>
      <c r="D90" s="2">
        <v>81238</v>
      </c>
      <c r="E90" s="6">
        <f t="shared" si="1"/>
        <v>129.71501021689357</v>
      </c>
    </row>
    <row r="91" spans="1:9" x14ac:dyDescent="0.25">
      <c r="A91">
        <v>2020</v>
      </c>
      <c r="B91" s="1" t="s">
        <v>73</v>
      </c>
      <c r="C91" s="2">
        <v>8266383</v>
      </c>
      <c r="D91" s="2">
        <v>61965</v>
      </c>
      <c r="E91" s="6">
        <f t="shared" si="1"/>
        <v>133.40406681190996</v>
      </c>
    </row>
    <row r="92" spans="1:9" x14ac:dyDescent="0.25">
      <c r="A92">
        <v>2020</v>
      </c>
      <c r="B92" s="1" t="s">
        <v>74</v>
      </c>
      <c r="C92" s="2">
        <v>9703234</v>
      </c>
      <c r="D92" s="2">
        <v>57219</v>
      </c>
      <c r="E92" s="6">
        <f t="shared" si="1"/>
        <v>169.58062881210788</v>
      </c>
    </row>
    <row r="93" spans="1:9" x14ac:dyDescent="0.25">
      <c r="A93">
        <v>2020</v>
      </c>
      <c r="B93" s="1" t="s">
        <v>75</v>
      </c>
      <c r="C93" s="2">
        <v>9195461</v>
      </c>
      <c r="D93" s="2">
        <v>44785</v>
      </c>
      <c r="E93" s="6">
        <f t="shared" si="1"/>
        <v>205.32457295969633</v>
      </c>
    </row>
    <row r="94" spans="1:9" x14ac:dyDescent="0.25">
      <c r="A94">
        <v>2020</v>
      </c>
      <c r="B94" s="1" t="s">
        <v>76</v>
      </c>
      <c r="C94" s="2">
        <v>12283833</v>
      </c>
      <c r="D94" s="2">
        <v>43648</v>
      </c>
      <c r="E94" s="6">
        <f t="shared" si="1"/>
        <v>281.42945839442814</v>
      </c>
    </row>
    <row r="95" spans="1:9" x14ac:dyDescent="0.25">
      <c r="A95">
        <v>2020</v>
      </c>
      <c r="B95" s="1" t="s">
        <v>77</v>
      </c>
      <c r="C95" s="2">
        <v>8738814</v>
      </c>
      <c r="D95" s="2">
        <v>43697</v>
      </c>
      <c r="E95" s="6">
        <f t="shared" si="1"/>
        <v>199.98658946838455</v>
      </c>
    </row>
    <row r="96" spans="1:9" x14ac:dyDescent="0.25">
      <c r="A96">
        <v>2020</v>
      </c>
      <c r="B96" s="1" t="s">
        <v>78</v>
      </c>
      <c r="C96" s="2">
        <v>8196934</v>
      </c>
      <c r="D96" s="2">
        <v>47144</v>
      </c>
      <c r="E96" s="6">
        <f t="shared" si="1"/>
        <v>173.87014254199897</v>
      </c>
    </row>
    <row r="97" spans="1:11" x14ac:dyDescent="0.25">
      <c r="A97">
        <v>2020</v>
      </c>
      <c r="B97" s="1" t="s">
        <v>79</v>
      </c>
      <c r="C97" s="2">
        <v>9858880</v>
      </c>
      <c r="D97" s="2">
        <v>51010</v>
      </c>
      <c r="E97" s="6">
        <f t="shared" si="1"/>
        <v>193.27347578906097</v>
      </c>
    </row>
    <row r="98" spans="1:11" x14ac:dyDescent="0.25">
      <c r="A98">
        <v>2020</v>
      </c>
      <c r="B98" s="1" t="s">
        <v>80</v>
      </c>
      <c r="C98" s="2">
        <v>10962373</v>
      </c>
      <c r="D98" s="2">
        <v>49004</v>
      </c>
      <c r="E98" s="6">
        <f t="shared" ref="E98:E114" si="2">C98/D98</f>
        <v>223.70363643784182</v>
      </c>
    </row>
    <row r="99" spans="1:11" x14ac:dyDescent="0.25">
      <c r="A99">
        <v>2020</v>
      </c>
      <c r="B99" s="1" t="s">
        <v>81</v>
      </c>
      <c r="C99" s="2">
        <v>11291043</v>
      </c>
      <c r="D99" s="2">
        <v>50011</v>
      </c>
      <c r="E99" s="6">
        <f t="shared" si="2"/>
        <v>225.77119033812562</v>
      </c>
    </row>
    <row r="100" spans="1:11" x14ac:dyDescent="0.25">
      <c r="A100">
        <v>2021</v>
      </c>
      <c r="B100" s="1" t="s">
        <v>70</v>
      </c>
      <c r="C100" s="2">
        <v>9715069</v>
      </c>
      <c r="D100" s="2">
        <v>47071</v>
      </c>
      <c r="E100" s="6">
        <f t="shared" si="2"/>
        <v>206.39181236854964</v>
      </c>
      <c r="F100" s="3"/>
      <c r="H100" s="3"/>
      <c r="I100" s="3"/>
      <c r="J100" s="3"/>
    </row>
    <row r="101" spans="1:11" x14ac:dyDescent="0.25">
      <c r="A101">
        <v>2021</v>
      </c>
      <c r="B101" s="1" t="s">
        <v>71</v>
      </c>
      <c r="C101" s="2">
        <v>10150629</v>
      </c>
      <c r="D101" s="2">
        <v>43878</v>
      </c>
      <c r="E101" s="6">
        <f t="shared" si="2"/>
        <v>231.33754956926023</v>
      </c>
      <c r="F101" s="3"/>
      <c r="H101" s="3"/>
      <c r="I101" s="3"/>
      <c r="J101" s="3"/>
    </row>
    <row r="102" spans="1:11" x14ac:dyDescent="0.25">
      <c r="A102">
        <v>2021</v>
      </c>
      <c r="B102" s="1" t="s">
        <v>72</v>
      </c>
      <c r="C102" s="2">
        <v>11488792</v>
      </c>
      <c r="D102" s="2">
        <v>53995</v>
      </c>
      <c r="E102" s="6">
        <f t="shared" si="2"/>
        <v>212.77510880637095</v>
      </c>
      <c r="F102" s="3"/>
      <c r="H102" s="3"/>
      <c r="I102" s="3"/>
    </row>
    <row r="103" spans="1:11" x14ac:dyDescent="0.25">
      <c r="A103">
        <v>2021</v>
      </c>
      <c r="B103" s="1" t="s">
        <v>73</v>
      </c>
      <c r="C103" s="2">
        <v>10893374</v>
      </c>
      <c r="D103" s="2">
        <v>49390</v>
      </c>
      <c r="E103" s="6">
        <f t="shared" si="2"/>
        <v>220.55829115205506</v>
      </c>
      <c r="F103" s="3"/>
      <c r="H103" s="3"/>
      <c r="K103" s="3"/>
    </row>
    <row r="104" spans="1:11" x14ac:dyDescent="0.25">
      <c r="A104">
        <v>2021</v>
      </c>
      <c r="B104" s="1" t="s">
        <v>74</v>
      </c>
      <c r="C104" s="2">
        <v>10237757</v>
      </c>
      <c r="D104" s="2">
        <v>48587</v>
      </c>
      <c r="E104" s="6">
        <f t="shared" si="2"/>
        <v>210.70979891740589</v>
      </c>
      <c r="F104" s="3"/>
      <c r="H104" s="3"/>
      <c r="K104" s="3"/>
    </row>
    <row r="105" spans="1:11" x14ac:dyDescent="0.25">
      <c r="A105">
        <v>2021</v>
      </c>
      <c r="B105" s="1" t="s">
        <v>75</v>
      </c>
      <c r="C105" s="2">
        <v>10461179</v>
      </c>
      <c r="D105" s="2">
        <v>52364</v>
      </c>
      <c r="E105" s="6">
        <f t="shared" si="2"/>
        <v>199.77807272171722</v>
      </c>
      <c r="F105" s="3"/>
      <c r="H105" s="3"/>
      <c r="K105" s="3"/>
    </row>
    <row r="106" spans="1:11" x14ac:dyDescent="0.25">
      <c r="A106">
        <v>2021</v>
      </c>
      <c r="B106" s="1" t="s">
        <v>76</v>
      </c>
      <c r="C106" s="2">
        <v>10159325</v>
      </c>
      <c r="D106" s="2">
        <v>51926</v>
      </c>
      <c r="E106" s="6">
        <f t="shared" si="2"/>
        <v>195.65005970034281</v>
      </c>
      <c r="F106" s="3"/>
      <c r="H106" s="3"/>
      <c r="K106" s="3"/>
    </row>
    <row r="107" spans="1:11" x14ac:dyDescent="0.25">
      <c r="A107">
        <v>2021</v>
      </c>
      <c r="B107" s="1" t="s">
        <v>77</v>
      </c>
      <c r="C107" s="2">
        <v>9846714</v>
      </c>
      <c r="D107" s="2">
        <v>49531</v>
      </c>
      <c r="E107" s="6">
        <f t="shared" si="2"/>
        <v>198.79901475843411</v>
      </c>
      <c r="F107" s="3"/>
      <c r="H107" s="3"/>
      <c r="I107" s="3"/>
    </row>
    <row r="108" spans="1:11" x14ac:dyDescent="0.25">
      <c r="A108">
        <v>2021</v>
      </c>
      <c r="B108" s="1" t="s">
        <v>78</v>
      </c>
      <c r="C108" s="2">
        <v>8532483</v>
      </c>
      <c r="D108" s="2">
        <v>48052</v>
      </c>
      <c r="E108" s="6">
        <f t="shared" si="2"/>
        <v>177.56769749438109</v>
      </c>
      <c r="F108" s="3"/>
      <c r="H108" s="3"/>
      <c r="I108" s="3"/>
    </row>
    <row r="109" spans="1:11" x14ac:dyDescent="0.25">
      <c r="A109">
        <v>2021</v>
      </c>
      <c r="B109" s="1" t="s">
        <v>79</v>
      </c>
      <c r="C109" s="2">
        <v>8255818</v>
      </c>
      <c r="D109" s="2">
        <v>49243</v>
      </c>
      <c r="E109" s="6">
        <f t="shared" si="2"/>
        <v>167.6546514225372</v>
      </c>
      <c r="F109" s="3"/>
      <c r="H109" s="3"/>
      <c r="I109" s="3"/>
    </row>
    <row r="110" spans="1:11" x14ac:dyDescent="0.25">
      <c r="A110">
        <v>2021</v>
      </c>
      <c r="B110" s="1" t="s">
        <v>80</v>
      </c>
      <c r="C110" s="2">
        <v>8506947</v>
      </c>
      <c r="D110" s="2">
        <v>48953</v>
      </c>
      <c r="E110" s="6">
        <f t="shared" si="2"/>
        <v>173.7778481400527</v>
      </c>
      <c r="F110" s="3"/>
      <c r="H110" s="3"/>
      <c r="I110" s="3"/>
    </row>
    <row r="111" spans="1:11" x14ac:dyDescent="0.25">
      <c r="A111">
        <v>2021</v>
      </c>
      <c r="B111" s="1" t="s">
        <v>81</v>
      </c>
      <c r="C111" s="2">
        <v>10607096</v>
      </c>
      <c r="D111" s="2">
        <v>47875</v>
      </c>
      <c r="E111" s="6">
        <f t="shared" si="2"/>
        <v>221.5581409921671</v>
      </c>
      <c r="F111" s="3"/>
      <c r="H111" s="3"/>
      <c r="I111" s="3"/>
    </row>
    <row r="112" spans="1:11" x14ac:dyDescent="0.25">
      <c r="A112">
        <v>2022</v>
      </c>
      <c r="B112" s="1" t="s">
        <v>70</v>
      </c>
      <c r="C112" s="2">
        <v>6303449</v>
      </c>
      <c r="D112" s="2">
        <v>43284</v>
      </c>
      <c r="E112" s="6">
        <f t="shared" si="2"/>
        <v>145.63000184825802</v>
      </c>
      <c r="F112" s="3"/>
      <c r="G112" s="3"/>
    </row>
    <row r="113" spans="1:18" x14ac:dyDescent="0.25">
      <c r="A113">
        <v>2022</v>
      </c>
      <c r="B113" s="1" t="s">
        <v>71</v>
      </c>
      <c r="C113" s="2">
        <v>6934428</v>
      </c>
      <c r="D113" s="2">
        <v>42636</v>
      </c>
      <c r="E113" s="6">
        <f>C113/D113</f>
        <v>162.64255558682802</v>
      </c>
      <c r="F113" s="3"/>
    </row>
    <row r="114" spans="1:18" x14ac:dyDescent="0.25">
      <c r="A114">
        <v>2022</v>
      </c>
      <c r="B114" s="1" t="s">
        <v>72</v>
      </c>
      <c r="C114" s="2">
        <v>7847431</v>
      </c>
      <c r="D114" s="2">
        <v>51123</v>
      </c>
      <c r="E114" s="6">
        <f t="shared" si="2"/>
        <v>153.5009878137042</v>
      </c>
    </row>
    <row r="115" spans="1:18" x14ac:dyDescent="0.25">
      <c r="A115">
        <v>2022</v>
      </c>
      <c r="B115" s="1" t="s">
        <v>73</v>
      </c>
      <c r="C115" s="2">
        <v>7730531</v>
      </c>
      <c r="D115" s="2">
        <v>47953</v>
      </c>
      <c r="E115" s="6">
        <f t="shared" ref="E115:E129" si="3">C115/D115</f>
        <v>161.21058119408588</v>
      </c>
      <c r="R115" s="2"/>
    </row>
    <row r="116" spans="1:18" x14ac:dyDescent="0.25">
      <c r="A116">
        <v>2022</v>
      </c>
      <c r="B116" s="1" t="s">
        <v>74</v>
      </c>
      <c r="C116" s="2">
        <v>9465649</v>
      </c>
      <c r="D116" s="2">
        <v>56539</v>
      </c>
      <c r="E116" s="6">
        <f t="shared" si="3"/>
        <v>167.41804771927343</v>
      </c>
    </row>
    <row r="117" spans="1:18" x14ac:dyDescent="0.25">
      <c r="A117">
        <v>2022</v>
      </c>
      <c r="B117" s="1" t="s">
        <v>75</v>
      </c>
      <c r="C117" s="2">
        <v>8761429</v>
      </c>
      <c r="D117" s="2">
        <v>53049</v>
      </c>
      <c r="E117" s="6">
        <f t="shared" si="3"/>
        <v>165.15728854455315</v>
      </c>
    </row>
    <row r="118" spans="1:18" x14ac:dyDescent="0.25">
      <c r="A118">
        <v>2022</v>
      </c>
      <c r="B118" s="1" t="s">
        <v>76</v>
      </c>
      <c r="C118" s="2">
        <v>8285242</v>
      </c>
      <c r="D118" s="2">
        <v>49121</v>
      </c>
      <c r="E118" s="6">
        <f t="shared" si="3"/>
        <v>168.67005964862278</v>
      </c>
    </row>
    <row r="119" spans="1:18" x14ac:dyDescent="0.25">
      <c r="A119">
        <v>2022</v>
      </c>
      <c r="B119" s="1" t="s">
        <v>77</v>
      </c>
      <c r="C119" s="2">
        <v>8142673</v>
      </c>
      <c r="D119" s="2">
        <v>51597</v>
      </c>
      <c r="E119" s="6">
        <f t="shared" si="3"/>
        <v>157.81291547958216</v>
      </c>
    </row>
    <row r="120" spans="1:18" x14ac:dyDescent="0.25">
      <c r="A120">
        <v>2022</v>
      </c>
      <c r="B120" s="1" t="s">
        <v>78</v>
      </c>
      <c r="C120" s="2">
        <v>8867333</v>
      </c>
      <c r="D120" s="2">
        <v>50488</v>
      </c>
      <c r="E120" s="6">
        <f t="shared" si="3"/>
        <v>175.63248692758674</v>
      </c>
    </row>
    <row r="121" spans="1:18" x14ac:dyDescent="0.25">
      <c r="A121">
        <v>2022</v>
      </c>
      <c r="B121" s="1" t="s">
        <v>79</v>
      </c>
      <c r="C121" s="2">
        <v>8534733</v>
      </c>
      <c r="D121" s="2">
        <v>49768</v>
      </c>
      <c r="E121" s="6">
        <f t="shared" si="3"/>
        <v>171.49037534158495</v>
      </c>
    </row>
    <row r="122" spans="1:18" x14ac:dyDescent="0.25">
      <c r="A122">
        <v>2022</v>
      </c>
      <c r="B122" s="1" t="s">
        <v>80</v>
      </c>
      <c r="C122" s="2">
        <v>7543313</v>
      </c>
      <c r="D122" s="2">
        <v>47365</v>
      </c>
      <c r="E122" s="6">
        <f t="shared" si="3"/>
        <v>159.25922094373482</v>
      </c>
    </row>
    <row r="123" spans="1:18" x14ac:dyDescent="0.25">
      <c r="A123">
        <v>2022</v>
      </c>
      <c r="B123" s="1" t="s">
        <v>81</v>
      </c>
      <c r="C123" s="2">
        <v>7812479</v>
      </c>
      <c r="D123" s="2">
        <v>47279</v>
      </c>
      <c r="E123" s="6">
        <f t="shared" si="3"/>
        <v>165.24205249688023</v>
      </c>
    </row>
    <row r="124" spans="1:18" x14ac:dyDescent="0.25">
      <c r="A124">
        <v>2023</v>
      </c>
      <c r="B124" s="1" t="s">
        <v>70</v>
      </c>
      <c r="C124" s="2">
        <v>7451585</v>
      </c>
      <c r="D124" s="2">
        <v>46812</v>
      </c>
      <c r="E124" s="6">
        <f t="shared" si="3"/>
        <v>159.18108604631291</v>
      </c>
    </row>
    <row r="125" spans="1:18" x14ac:dyDescent="0.25">
      <c r="A125">
        <v>2023</v>
      </c>
      <c r="B125" s="1" t="s">
        <v>71</v>
      </c>
      <c r="C125" s="2">
        <v>9275709</v>
      </c>
      <c r="D125" s="2">
        <v>47207</v>
      </c>
      <c r="E125" s="6">
        <f t="shared" si="3"/>
        <v>196.4901179909759</v>
      </c>
    </row>
    <row r="126" spans="1:18" ht="17.25" customHeight="1" x14ac:dyDescent="0.25">
      <c r="A126">
        <v>2023</v>
      </c>
      <c r="B126" s="1" t="s">
        <v>72</v>
      </c>
      <c r="C126" s="2">
        <v>9598836</v>
      </c>
      <c r="D126" s="2">
        <v>55544</v>
      </c>
      <c r="E126" s="6">
        <f t="shared" si="3"/>
        <v>172.81499351865187</v>
      </c>
    </row>
    <row r="127" spans="1:18" ht="17.25" customHeight="1" x14ac:dyDescent="0.25">
      <c r="A127">
        <v>2023</v>
      </c>
      <c r="B127" s="1" t="s">
        <v>73</v>
      </c>
      <c r="C127" s="2">
        <v>8436904</v>
      </c>
      <c r="D127" s="2">
        <v>47264</v>
      </c>
      <c r="E127" s="6">
        <f t="shared" si="3"/>
        <v>178.50592417061611</v>
      </c>
    </row>
    <row r="128" spans="1:18" ht="17.25" customHeight="1" x14ac:dyDescent="0.25">
      <c r="A128">
        <v>2023</v>
      </c>
      <c r="B128" s="1" t="s">
        <v>74</v>
      </c>
      <c r="C128" s="2">
        <v>9473939</v>
      </c>
      <c r="D128" s="2">
        <v>54983</v>
      </c>
      <c r="E128" s="6">
        <f t="shared" si="3"/>
        <v>172.30669479657348</v>
      </c>
    </row>
    <row r="129" spans="1:5" ht="17.25" customHeight="1" x14ac:dyDescent="0.25">
      <c r="A129">
        <v>2023</v>
      </c>
      <c r="B129" s="1" t="s">
        <v>75</v>
      </c>
      <c r="C129" s="2">
        <v>9517571</v>
      </c>
      <c r="D129" s="2">
        <v>54879</v>
      </c>
      <c r="E129" s="6">
        <f t="shared" si="3"/>
        <v>173.42828768745787</v>
      </c>
    </row>
    <row r="130" spans="1:5" ht="17.25" customHeight="1" x14ac:dyDescent="0.25">
      <c r="A130">
        <v>2023</v>
      </c>
      <c r="B130" s="1" t="s">
        <v>76</v>
      </c>
      <c r="C130" s="2">
        <v>8047346</v>
      </c>
      <c r="D130" s="2">
        <v>43625</v>
      </c>
      <c r="E130" s="6">
        <f t="shared" ref="E130:E144" si="4">C130/D130</f>
        <v>184.46638395415474</v>
      </c>
    </row>
    <row r="131" spans="1:5" ht="17.25" customHeight="1" x14ac:dyDescent="0.25">
      <c r="A131">
        <v>2023</v>
      </c>
      <c r="B131" s="1" t="s">
        <v>77</v>
      </c>
      <c r="C131" s="2">
        <v>9454593</v>
      </c>
      <c r="D131" s="2">
        <v>53356</v>
      </c>
      <c r="E131" s="6">
        <f t="shared" si="4"/>
        <v>177.19830946847588</v>
      </c>
    </row>
    <row r="132" spans="1:5" ht="17.25" customHeight="1" x14ac:dyDescent="0.25">
      <c r="A132">
        <v>2023</v>
      </c>
      <c r="B132" s="1" t="s">
        <v>78</v>
      </c>
      <c r="C132" s="2">
        <v>9233765</v>
      </c>
      <c r="D132" s="2">
        <v>48841</v>
      </c>
      <c r="E132" s="6">
        <f t="shared" si="4"/>
        <v>189.05765647714011</v>
      </c>
    </row>
    <row r="133" spans="1:5" ht="17.25" customHeight="1" x14ac:dyDescent="0.25">
      <c r="A133">
        <v>2023</v>
      </c>
      <c r="B133" s="1" t="s">
        <v>79</v>
      </c>
      <c r="C133" s="2">
        <v>10482334</v>
      </c>
      <c r="D133" s="2">
        <v>50295</v>
      </c>
      <c r="E133" s="6">
        <f t="shared" si="4"/>
        <v>208.41701958445174</v>
      </c>
    </row>
    <row r="134" spans="1:5" x14ac:dyDescent="0.25">
      <c r="A134">
        <v>2023</v>
      </c>
      <c r="B134" s="1" t="s">
        <v>80</v>
      </c>
      <c r="C134" s="2">
        <v>9347748</v>
      </c>
      <c r="D134" s="2">
        <v>48738</v>
      </c>
      <c r="E134" s="6">
        <f t="shared" si="4"/>
        <v>191.79588821863842</v>
      </c>
    </row>
    <row r="135" spans="1:5" x14ac:dyDescent="0.25">
      <c r="A135">
        <v>2023</v>
      </c>
      <c r="B135" s="1" t="s">
        <v>81</v>
      </c>
      <c r="C135" s="2">
        <v>8241492</v>
      </c>
      <c r="D135" s="2">
        <v>44886</v>
      </c>
      <c r="E135" s="6">
        <f t="shared" si="4"/>
        <v>183.60941050661677</v>
      </c>
    </row>
    <row r="136" spans="1:5" x14ac:dyDescent="0.25">
      <c r="A136">
        <v>2024</v>
      </c>
      <c r="B136" s="1" t="s">
        <v>70</v>
      </c>
      <c r="C136" s="2">
        <v>8298373</v>
      </c>
      <c r="D136" s="2">
        <v>48012</v>
      </c>
      <c r="E136" s="6">
        <f t="shared" si="4"/>
        <v>172.83956094309755</v>
      </c>
    </row>
    <row r="137" spans="1:5" x14ac:dyDescent="0.25">
      <c r="A137">
        <v>2024</v>
      </c>
      <c r="B137" s="1" t="s">
        <v>71</v>
      </c>
      <c r="C137" s="2">
        <v>9146618</v>
      </c>
      <c r="D137" s="2">
        <v>48148</v>
      </c>
      <c r="E137" s="6">
        <f t="shared" si="4"/>
        <v>189.96880451939853</v>
      </c>
    </row>
    <row r="138" spans="1:5" x14ac:dyDescent="0.25">
      <c r="A138">
        <v>2024</v>
      </c>
      <c r="B138" s="1" t="s">
        <v>72</v>
      </c>
      <c r="C138" s="2">
        <v>8872349</v>
      </c>
      <c r="D138" s="2">
        <v>47961</v>
      </c>
      <c r="E138" s="6">
        <f t="shared" si="4"/>
        <v>184.99090928045703</v>
      </c>
    </row>
    <row r="139" spans="1:5" x14ac:dyDescent="0.25">
      <c r="A139">
        <v>2024</v>
      </c>
      <c r="B139" s="1" t="s">
        <v>73</v>
      </c>
      <c r="C139" s="2">
        <v>12110234</v>
      </c>
      <c r="D139" s="2">
        <v>52401</v>
      </c>
      <c r="E139" s="6">
        <f t="shared" si="4"/>
        <v>231.10692544035419</v>
      </c>
    </row>
    <row r="140" spans="1:5" x14ac:dyDescent="0.25">
      <c r="A140">
        <v>2024</v>
      </c>
      <c r="B140" s="1" t="s">
        <v>74</v>
      </c>
      <c r="C140" s="2">
        <v>12834938</v>
      </c>
      <c r="D140" s="2">
        <v>52060</v>
      </c>
      <c r="E140" s="6">
        <f t="shared" si="4"/>
        <v>246.54126008451786</v>
      </c>
    </row>
    <row r="141" spans="1:5" x14ac:dyDescent="0.25">
      <c r="A141">
        <v>2024</v>
      </c>
      <c r="B141" s="1" t="s">
        <v>75</v>
      </c>
      <c r="C141" s="2">
        <v>7707401</v>
      </c>
      <c r="D141" s="2">
        <v>40876</v>
      </c>
      <c r="E141" s="6">
        <f t="shared" si="4"/>
        <v>188.55565613073685</v>
      </c>
    </row>
    <row r="142" spans="1:5" x14ac:dyDescent="0.25">
      <c r="A142">
        <v>2024</v>
      </c>
      <c r="B142" s="1" t="s">
        <v>76</v>
      </c>
      <c r="C142" s="2">
        <v>8264527</v>
      </c>
      <c r="D142" s="2">
        <v>47825</v>
      </c>
      <c r="E142" s="6">
        <f t="shared" si="4"/>
        <v>172.80767381076842</v>
      </c>
    </row>
    <row r="143" spans="1:5" x14ac:dyDescent="0.25">
      <c r="A143">
        <v>2024</v>
      </c>
      <c r="B143" s="1" t="s">
        <v>77</v>
      </c>
      <c r="C143" s="2">
        <v>8370100</v>
      </c>
      <c r="D143" s="2">
        <v>48548</v>
      </c>
      <c r="E143" s="6">
        <f t="shared" si="4"/>
        <v>172.40875010299087</v>
      </c>
    </row>
    <row r="144" spans="1:5" x14ac:dyDescent="0.25">
      <c r="A144">
        <v>2024</v>
      </c>
      <c r="B144" s="1" t="s">
        <v>78</v>
      </c>
      <c r="C144" s="2">
        <v>8088407</v>
      </c>
      <c r="D144" s="2">
        <v>43040</v>
      </c>
      <c r="E144" s="6">
        <f t="shared" si="4"/>
        <v>187.92767193308549</v>
      </c>
    </row>
    <row r="145" spans="3:4" x14ac:dyDescent="0.25">
      <c r="C145" s="63"/>
      <c r="D145" s="63"/>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sheetData>
  <phoneticPr fontId="20"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A1:M99"/>
  <sheetViews>
    <sheetView showGridLines="0" zoomScale="85" zoomScaleNormal="85" workbookViewId="0">
      <pane ySplit="3" topLeftCell="A16" activePane="bottomLeft" state="frozen"/>
      <selection activeCell="C25" sqref="C25"/>
      <selection pane="bottomLeft" activeCell="C46" sqref="C46"/>
    </sheetView>
  </sheetViews>
  <sheetFormatPr baseColWidth="10" defaultColWidth="11.42578125" defaultRowHeight="15" x14ac:dyDescent="0.25"/>
  <cols>
    <col min="1" max="1" width="8.7109375" customWidth="1"/>
    <col min="2" max="2" width="11.7109375" customWidth="1"/>
    <col min="3" max="4" width="19.7109375" customWidth="1"/>
    <col min="5" max="5" width="11.7109375" customWidth="1"/>
    <col min="6" max="6" width="8.7109375" customWidth="1"/>
    <col min="7" max="7" width="14.28515625" customWidth="1"/>
    <col min="8" max="8" width="18.7109375" customWidth="1"/>
    <col min="9" max="9" width="15.7109375" customWidth="1"/>
    <col min="11" max="12" width="11.42578125" customWidth="1"/>
  </cols>
  <sheetData>
    <row r="1" spans="1:13" x14ac:dyDescent="0.25">
      <c r="A1" s="4" t="s">
        <v>88</v>
      </c>
      <c r="K1" s="2"/>
      <c r="M1" s="2"/>
    </row>
    <row r="2" spans="1:13" x14ac:dyDescent="0.25">
      <c r="C2" s="8" t="s">
        <v>62</v>
      </c>
      <c r="D2" s="8" t="s">
        <v>63</v>
      </c>
      <c r="E2" s="9" t="s">
        <v>64</v>
      </c>
    </row>
    <row r="3" spans="1:13" ht="60" x14ac:dyDescent="0.25">
      <c r="A3" s="7" t="s">
        <v>65</v>
      </c>
      <c r="B3" s="7" t="s">
        <v>89</v>
      </c>
      <c r="C3" s="7" t="s">
        <v>90</v>
      </c>
      <c r="D3" s="7" t="s">
        <v>91</v>
      </c>
      <c r="E3" s="9" t="s">
        <v>92</v>
      </c>
      <c r="G3" s="11" t="str">
        <f>+CONCATENATE(ROUND(E46,2), " crecimiento % nominal")</f>
        <v>10.44 crecimiento % nominal</v>
      </c>
    </row>
    <row r="4" spans="1:13" x14ac:dyDescent="0.25">
      <c r="A4" s="23">
        <v>2014</v>
      </c>
      <c r="B4" t="s">
        <v>93</v>
      </c>
      <c r="C4" s="2">
        <v>83416.385386869995</v>
      </c>
      <c r="D4" s="2"/>
    </row>
    <row r="5" spans="1:13" x14ac:dyDescent="0.25">
      <c r="A5" s="23">
        <v>2014</v>
      </c>
      <c r="B5" t="s">
        <v>94</v>
      </c>
      <c r="C5" s="2">
        <v>89383.034348119996</v>
      </c>
      <c r="D5" s="2"/>
    </row>
    <row r="6" spans="1:13" x14ac:dyDescent="0.25">
      <c r="A6" s="23">
        <v>2014</v>
      </c>
      <c r="B6" t="s">
        <v>95</v>
      </c>
      <c r="C6" s="2">
        <v>95890.188727259985</v>
      </c>
      <c r="D6" s="2"/>
    </row>
    <row r="7" spans="1:13" x14ac:dyDescent="0.25">
      <c r="A7" s="23">
        <v>2014</v>
      </c>
      <c r="B7" t="s">
        <v>96</v>
      </c>
      <c r="C7" s="2">
        <v>103626.87929205</v>
      </c>
      <c r="D7" s="2"/>
    </row>
    <row r="8" spans="1:13" x14ac:dyDescent="0.25">
      <c r="A8" s="23">
        <v>2015</v>
      </c>
      <c r="B8" t="s">
        <v>93</v>
      </c>
      <c r="C8" s="2">
        <v>162875.85396961999</v>
      </c>
      <c r="D8" s="2">
        <f>C4</f>
        <v>83416.385386869995</v>
      </c>
      <c r="E8" s="3">
        <f>((C8/D8)-1)*100</f>
        <v>95.25642739640594</v>
      </c>
      <c r="F8" s="3"/>
    </row>
    <row r="9" spans="1:13" x14ac:dyDescent="0.25">
      <c r="A9" s="23">
        <v>2015</v>
      </c>
      <c r="B9" t="s">
        <v>94</v>
      </c>
      <c r="C9" s="2">
        <v>154222.90278496</v>
      </c>
      <c r="D9" s="2">
        <f>C5</f>
        <v>89383.034348119996</v>
      </c>
      <c r="E9" s="3">
        <f t="shared" ref="E9:E46" si="0">((C9/D9)-1)*100</f>
        <v>72.54158343328136</v>
      </c>
      <c r="F9" s="3"/>
    </row>
    <row r="10" spans="1:13" x14ac:dyDescent="0.25">
      <c r="A10" s="23">
        <v>2015</v>
      </c>
      <c r="B10" t="s">
        <v>95</v>
      </c>
      <c r="C10" s="2">
        <v>172503.86027007</v>
      </c>
      <c r="D10" s="2">
        <f>C6</f>
        <v>95890.188727259985</v>
      </c>
      <c r="E10" s="3">
        <f t="shared" si="0"/>
        <v>79.897299775602605</v>
      </c>
      <c r="F10" s="3"/>
    </row>
    <row r="11" spans="1:13" x14ac:dyDescent="0.25">
      <c r="A11" s="23">
        <v>2015</v>
      </c>
      <c r="B11" t="s">
        <v>96</v>
      </c>
      <c r="C11" s="2">
        <v>184178.71360974998</v>
      </c>
      <c r="D11" s="2">
        <f>C7</f>
        <v>103626.87929205</v>
      </c>
      <c r="E11" s="3">
        <f t="shared" si="0"/>
        <v>77.732567909028717</v>
      </c>
      <c r="F11" s="3"/>
    </row>
    <row r="12" spans="1:13" x14ac:dyDescent="0.25">
      <c r="A12" s="23">
        <v>2016</v>
      </c>
      <c r="B12" t="s">
        <v>93</v>
      </c>
      <c r="C12" s="2">
        <v>164408.06209791999</v>
      </c>
      <c r="D12" s="2">
        <f t="shared" ref="D12:D37" si="1">C8</f>
        <v>162875.85396961999</v>
      </c>
      <c r="E12" s="3">
        <f t="shared" si="0"/>
        <v>0.9407214703450073</v>
      </c>
      <c r="F12" s="3"/>
    </row>
    <row r="13" spans="1:13" x14ac:dyDescent="0.25">
      <c r="A13" s="23">
        <v>2016</v>
      </c>
      <c r="B13" t="s">
        <v>94</v>
      </c>
      <c r="C13" s="2">
        <v>191810.85386004997</v>
      </c>
      <c r="D13" s="2">
        <f t="shared" si="1"/>
        <v>154222.90278496</v>
      </c>
      <c r="E13" s="3">
        <f t="shared" si="0"/>
        <v>24.372483202122417</v>
      </c>
      <c r="F13" s="3"/>
    </row>
    <row r="14" spans="1:13" x14ac:dyDescent="0.25">
      <c r="A14" s="23">
        <v>2016</v>
      </c>
      <c r="B14" t="s">
        <v>95</v>
      </c>
      <c r="C14" s="2">
        <v>214109.38458099999</v>
      </c>
      <c r="D14" s="2">
        <f t="shared" si="1"/>
        <v>172503.86027007</v>
      </c>
      <c r="E14" s="3">
        <f t="shared" si="0"/>
        <v>24.118604792839339</v>
      </c>
      <c r="F14" s="3"/>
    </row>
    <row r="15" spans="1:13" x14ac:dyDescent="0.25">
      <c r="A15" s="23">
        <v>2016</v>
      </c>
      <c r="B15" t="s">
        <v>96</v>
      </c>
      <c r="C15" s="2">
        <v>217079.34323500001</v>
      </c>
      <c r="D15" s="2">
        <f t="shared" si="1"/>
        <v>184178.71360974998</v>
      </c>
      <c r="E15" s="3">
        <f t="shared" si="0"/>
        <v>17.863426766549175</v>
      </c>
      <c r="F15" s="3"/>
    </row>
    <row r="16" spans="1:13" x14ac:dyDescent="0.25">
      <c r="A16" s="23">
        <v>2017</v>
      </c>
      <c r="B16" t="s">
        <v>93</v>
      </c>
      <c r="C16" s="2">
        <v>213060.49935384002</v>
      </c>
      <c r="D16" s="2">
        <f t="shared" si="1"/>
        <v>164408.06209791999</v>
      </c>
      <c r="E16" s="3">
        <f t="shared" si="0"/>
        <v>29.592488735098076</v>
      </c>
      <c r="F16" s="3"/>
    </row>
    <row r="17" spans="1:9" x14ac:dyDescent="0.25">
      <c r="A17" s="23">
        <v>2017</v>
      </c>
      <c r="B17" t="s">
        <v>94</v>
      </c>
      <c r="C17" s="2">
        <v>199059.49415762999</v>
      </c>
      <c r="D17" s="2">
        <f t="shared" si="1"/>
        <v>191810.85386004997</v>
      </c>
      <c r="E17" s="3">
        <f t="shared" si="0"/>
        <v>3.779056373352474</v>
      </c>
      <c r="F17" s="3"/>
    </row>
    <row r="18" spans="1:9" x14ac:dyDescent="0.25">
      <c r="A18" s="23">
        <v>2017</v>
      </c>
      <c r="B18" t="s">
        <v>95</v>
      </c>
      <c r="C18" s="2">
        <v>209195.56077100002</v>
      </c>
      <c r="D18" s="2">
        <f t="shared" si="1"/>
        <v>214109.38458099999</v>
      </c>
      <c r="E18" s="3">
        <f t="shared" si="0"/>
        <v>-2.2950062743004263</v>
      </c>
      <c r="F18" s="3"/>
    </row>
    <row r="19" spans="1:9" x14ac:dyDescent="0.25">
      <c r="A19" s="23">
        <v>2017</v>
      </c>
      <c r="B19" t="s">
        <v>96</v>
      </c>
      <c r="C19" s="2">
        <v>223978.51644400001</v>
      </c>
      <c r="D19" s="2">
        <f t="shared" si="1"/>
        <v>217079.34323500001</v>
      </c>
      <c r="E19" s="3">
        <f t="shared" si="0"/>
        <v>3.1781804321801665</v>
      </c>
      <c r="F19" s="3"/>
    </row>
    <row r="20" spans="1:9" x14ac:dyDescent="0.25">
      <c r="A20" s="23">
        <v>2018</v>
      </c>
      <c r="B20" t="s">
        <v>93</v>
      </c>
      <c r="C20" s="2">
        <v>217770.12925999999</v>
      </c>
      <c r="D20" s="2">
        <f t="shared" si="1"/>
        <v>213060.49935384002</v>
      </c>
      <c r="E20" s="3">
        <f t="shared" si="0"/>
        <v>2.210466003995637</v>
      </c>
      <c r="F20" s="3"/>
    </row>
    <row r="21" spans="1:9" x14ac:dyDescent="0.25">
      <c r="A21" s="23">
        <v>2018</v>
      </c>
      <c r="B21" t="s">
        <v>94</v>
      </c>
      <c r="C21" s="2">
        <v>227362.88269999999</v>
      </c>
      <c r="D21" s="2">
        <f t="shared" si="1"/>
        <v>199059.49415762999</v>
      </c>
      <c r="E21" s="3">
        <f t="shared" si="0"/>
        <v>14.218557452957903</v>
      </c>
      <c r="F21" s="3"/>
    </row>
    <row r="22" spans="1:9" x14ac:dyDescent="0.25">
      <c r="A22" s="23">
        <v>2018</v>
      </c>
      <c r="B22" t="s">
        <v>95</v>
      </c>
      <c r="C22" s="2">
        <v>251405.20991000001</v>
      </c>
      <c r="D22" s="2">
        <f t="shared" si="1"/>
        <v>209195.56077100002</v>
      </c>
      <c r="E22" s="3">
        <f t="shared" si="0"/>
        <v>20.177124688226812</v>
      </c>
      <c r="F22" s="3"/>
    </row>
    <row r="23" spans="1:9" x14ac:dyDescent="0.25">
      <c r="A23" s="23">
        <v>2018</v>
      </c>
      <c r="B23" t="s">
        <v>96</v>
      </c>
      <c r="C23" s="2">
        <v>273277.95799999998</v>
      </c>
      <c r="D23" s="2">
        <f t="shared" si="1"/>
        <v>223978.51644400001</v>
      </c>
      <c r="E23" s="3">
        <f t="shared" si="0"/>
        <v>22.010790293061877</v>
      </c>
      <c r="F23" s="3"/>
    </row>
    <row r="24" spans="1:9" x14ac:dyDescent="0.25">
      <c r="A24" s="23">
        <v>2019</v>
      </c>
      <c r="B24" t="s">
        <v>93</v>
      </c>
      <c r="C24" s="2">
        <v>254678.44274</v>
      </c>
      <c r="D24" s="2">
        <f t="shared" si="1"/>
        <v>217770.12925999999</v>
      </c>
      <c r="E24" s="3">
        <f t="shared" si="0"/>
        <v>16.948290201882777</v>
      </c>
      <c r="F24" s="3"/>
    </row>
    <row r="25" spans="1:9" x14ac:dyDescent="0.25">
      <c r="A25" s="23">
        <v>2019</v>
      </c>
      <c r="B25" t="s">
        <v>94</v>
      </c>
      <c r="C25" s="2">
        <v>239836.89128000001</v>
      </c>
      <c r="D25" s="2">
        <f t="shared" si="1"/>
        <v>227362.88269999999</v>
      </c>
      <c r="E25" s="3">
        <f t="shared" si="0"/>
        <v>5.4863874137535351</v>
      </c>
      <c r="F25" s="3"/>
    </row>
    <row r="26" spans="1:9" x14ac:dyDescent="0.25">
      <c r="A26" s="23">
        <v>2019</v>
      </c>
      <c r="B26" t="s">
        <v>95</v>
      </c>
      <c r="C26" s="2">
        <v>245681.45040999999</v>
      </c>
      <c r="D26" s="2">
        <f t="shared" si="1"/>
        <v>251405.20991000001</v>
      </c>
      <c r="E26" s="3">
        <f t="shared" si="0"/>
        <v>-2.276706796191319</v>
      </c>
      <c r="F26" s="3"/>
    </row>
    <row r="27" spans="1:9" x14ac:dyDescent="0.25">
      <c r="A27" s="23">
        <v>2019</v>
      </c>
      <c r="B27" t="s">
        <v>96</v>
      </c>
      <c r="C27" s="2">
        <v>252687.43098999999</v>
      </c>
      <c r="D27" s="2">
        <f t="shared" si="1"/>
        <v>273277.95799999998</v>
      </c>
      <c r="E27" s="3">
        <f t="shared" si="0"/>
        <v>-7.5346461019735749</v>
      </c>
      <c r="F27" s="3"/>
    </row>
    <row r="28" spans="1:9" x14ac:dyDescent="0.25">
      <c r="A28" s="23">
        <v>2020</v>
      </c>
      <c r="B28" t="s">
        <v>93</v>
      </c>
      <c r="C28" s="2">
        <v>240913.63380000001</v>
      </c>
      <c r="D28" s="2">
        <f t="shared" si="1"/>
        <v>254678.44274</v>
      </c>
      <c r="E28" s="3">
        <f t="shared" si="0"/>
        <v>-5.4047797653814067</v>
      </c>
      <c r="F28" s="3"/>
    </row>
    <row r="29" spans="1:9" x14ac:dyDescent="0.25">
      <c r="A29" s="23">
        <v>2020</v>
      </c>
      <c r="B29" t="s">
        <v>94</v>
      </c>
      <c r="C29" s="2">
        <v>187723.96455</v>
      </c>
      <c r="D29" s="2">
        <f t="shared" si="1"/>
        <v>239836.89128000001</v>
      </c>
      <c r="E29" s="3">
        <f t="shared" si="0"/>
        <v>-21.728486577638407</v>
      </c>
      <c r="F29" s="3"/>
    </row>
    <row r="30" spans="1:9" x14ac:dyDescent="0.25">
      <c r="A30" s="23">
        <v>2020</v>
      </c>
      <c r="B30" t="s">
        <v>95</v>
      </c>
      <c r="C30" s="2">
        <v>217041.88080000001</v>
      </c>
      <c r="D30" s="2">
        <f t="shared" si="1"/>
        <v>245681.45040999999</v>
      </c>
      <c r="E30" s="3">
        <f t="shared" si="0"/>
        <v>-11.657196569869432</v>
      </c>
      <c r="F30" s="3"/>
    </row>
    <row r="31" spans="1:9" x14ac:dyDescent="0.25">
      <c r="A31" s="23">
        <v>2020</v>
      </c>
      <c r="B31" t="s">
        <v>96</v>
      </c>
      <c r="C31" s="2">
        <v>240455.11345999999</v>
      </c>
      <c r="D31" s="2">
        <f t="shared" si="1"/>
        <v>252687.43098999999</v>
      </c>
      <c r="E31" s="3">
        <f t="shared" si="0"/>
        <v>-4.8408887937461671</v>
      </c>
      <c r="F31" s="3"/>
    </row>
    <row r="32" spans="1:9" x14ac:dyDescent="0.25">
      <c r="A32" s="23">
        <v>2021</v>
      </c>
      <c r="B32" t="s">
        <v>93</v>
      </c>
      <c r="C32" s="2">
        <v>237186.60605</v>
      </c>
      <c r="D32" s="2">
        <f t="shared" si="1"/>
        <v>240913.63380000001</v>
      </c>
      <c r="E32" s="3">
        <f t="shared" si="0"/>
        <v>-1.5470389496901937</v>
      </c>
      <c r="F32" s="3"/>
      <c r="H32" s="2"/>
      <c r="I32" s="2"/>
    </row>
    <row r="33" spans="1:9" x14ac:dyDescent="0.25">
      <c r="A33" s="23">
        <v>2021</v>
      </c>
      <c r="B33" t="s">
        <v>94</v>
      </c>
      <c r="C33" s="2">
        <v>248828.31614000001</v>
      </c>
      <c r="D33" s="2">
        <f t="shared" si="1"/>
        <v>187723.96455</v>
      </c>
      <c r="E33" s="3">
        <f t="shared" si="0"/>
        <v>32.550107140809374</v>
      </c>
      <c r="F33" s="3"/>
      <c r="H33" s="2"/>
      <c r="I33" s="2"/>
    </row>
    <row r="34" spans="1:9" x14ac:dyDescent="0.25">
      <c r="A34" s="23">
        <v>2021</v>
      </c>
      <c r="B34" t="s">
        <v>95</v>
      </c>
      <c r="C34" s="2">
        <v>267256.53794000001</v>
      </c>
      <c r="D34" s="2">
        <f t="shared" si="1"/>
        <v>217041.88080000001</v>
      </c>
      <c r="E34" s="3">
        <f t="shared" si="0"/>
        <v>23.135929782267151</v>
      </c>
      <c r="F34" s="3"/>
      <c r="H34" s="2"/>
      <c r="I34" s="2"/>
    </row>
    <row r="35" spans="1:9" x14ac:dyDescent="0.25">
      <c r="A35" s="23">
        <v>2021</v>
      </c>
      <c r="B35" t="s">
        <v>96</v>
      </c>
      <c r="C35" s="2">
        <v>271146.41538000002</v>
      </c>
      <c r="D35" s="2">
        <f t="shared" si="1"/>
        <v>240455.11345999999</v>
      </c>
      <c r="E35" s="3">
        <f t="shared" si="0"/>
        <v>12.763838322409216</v>
      </c>
      <c r="F35" s="3"/>
      <c r="H35" s="2"/>
      <c r="I35" s="2"/>
    </row>
    <row r="36" spans="1:9" x14ac:dyDescent="0.25">
      <c r="A36" s="23">
        <v>2022</v>
      </c>
      <c r="B36" t="s">
        <v>93</v>
      </c>
      <c r="C36" s="2">
        <v>258249.11981999999</v>
      </c>
      <c r="D36" s="2">
        <f t="shared" si="1"/>
        <v>237186.60605</v>
      </c>
      <c r="E36" s="3">
        <f t="shared" si="0"/>
        <v>8.880144676280711</v>
      </c>
    </row>
    <row r="37" spans="1:9" x14ac:dyDescent="0.25">
      <c r="A37" s="23">
        <v>2022</v>
      </c>
      <c r="B37" t="s">
        <v>94</v>
      </c>
      <c r="C37" s="2">
        <v>279080.83766000002</v>
      </c>
      <c r="D37" s="2">
        <f t="shared" si="1"/>
        <v>248828.31614000001</v>
      </c>
      <c r="E37" s="3">
        <f t="shared" si="0"/>
        <v>12.157989890097088</v>
      </c>
    </row>
    <row r="38" spans="1:9" x14ac:dyDescent="0.25">
      <c r="A38" s="23">
        <v>2022</v>
      </c>
      <c r="B38" t="s">
        <v>95</v>
      </c>
      <c r="C38" s="2">
        <v>302799.67509999999</v>
      </c>
      <c r="D38" s="2">
        <f>C34</f>
        <v>267256.53794000001</v>
      </c>
      <c r="E38" s="3">
        <f t="shared" si="0"/>
        <v>13.299258246015121</v>
      </c>
    </row>
    <row r="39" spans="1:9" x14ac:dyDescent="0.25">
      <c r="A39" s="23">
        <v>2022</v>
      </c>
      <c r="B39" t="s">
        <v>96</v>
      </c>
      <c r="C39" s="2">
        <v>274028.20217</v>
      </c>
      <c r="D39" s="2">
        <f>C35</f>
        <v>271146.41538000002</v>
      </c>
      <c r="E39" s="3">
        <f t="shared" si="0"/>
        <v>1.0628157432807317</v>
      </c>
    </row>
    <row r="40" spans="1:9" x14ac:dyDescent="0.25">
      <c r="A40" s="23">
        <v>2023</v>
      </c>
      <c r="B40" t="s">
        <v>93</v>
      </c>
      <c r="C40" s="2">
        <v>286479.07274999999</v>
      </c>
      <c r="D40" s="2">
        <f t="shared" ref="D40:D41" si="2">C36</f>
        <v>258249.11981999999</v>
      </c>
      <c r="E40" s="3">
        <f t="shared" si="0"/>
        <v>10.931287181027493</v>
      </c>
    </row>
    <row r="41" spans="1:9" x14ac:dyDescent="0.25">
      <c r="A41" s="23">
        <v>2023</v>
      </c>
      <c r="B41" t="s">
        <v>94</v>
      </c>
      <c r="C41" s="2">
        <v>292380.83382</v>
      </c>
      <c r="D41" s="2">
        <f t="shared" si="2"/>
        <v>279080.83766000002</v>
      </c>
      <c r="E41" s="3">
        <f t="shared" si="0"/>
        <v>4.7656429124679489</v>
      </c>
    </row>
    <row r="42" spans="1:9" x14ac:dyDescent="0.25">
      <c r="A42" s="23">
        <v>2023</v>
      </c>
      <c r="B42" t="s">
        <v>95</v>
      </c>
      <c r="C42" s="2">
        <v>293938.42966000002</v>
      </c>
      <c r="D42" s="2">
        <f>C38</f>
        <v>302799.67509999999</v>
      </c>
      <c r="E42" s="3">
        <f t="shared" si="0"/>
        <v>-2.9264382258909372</v>
      </c>
    </row>
    <row r="43" spans="1:9" x14ac:dyDescent="0.25">
      <c r="A43" s="23">
        <v>2023</v>
      </c>
      <c r="B43" t="s">
        <v>96</v>
      </c>
      <c r="C43" s="2">
        <v>278329</v>
      </c>
      <c r="D43" s="2">
        <f>C39</f>
        <v>274028.20217</v>
      </c>
      <c r="E43" s="3">
        <f t="shared" si="0"/>
        <v>1.5694727024234911</v>
      </c>
    </row>
    <row r="44" spans="1:9" x14ac:dyDescent="0.25">
      <c r="A44" s="23">
        <v>2024</v>
      </c>
      <c r="B44" t="s">
        <v>93</v>
      </c>
      <c r="C44" s="2">
        <v>267260</v>
      </c>
      <c r="D44" s="2">
        <f>C40</f>
        <v>286479.07274999999</v>
      </c>
      <c r="E44" s="3">
        <f t="shared" si="0"/>
        <v>-6.7087178709112187</v>
      </c>
    </row>
    <row r="45" spans="1:9" x14ac:dyDescent="0.25">
      <c r="A45" s="23">
        <v>2024</v>
      </c>
      <c r="B45" t="s">
        <v>94</v>
      </c>
      <c r="C45" s="2">
        <v>287690</v>
      </c>
      <c r="D45" s="2">
        <f>C41</f>
        <v>292380.83382</v>
      </c>
      <c r="E45" s="3">
        <f t="shared" si="0"/>
        <v>-1.6043574945435179</v>
      </c>
    </row>
    <row r="46" spans="1:9" x14ac:dyDescent="0.25">
      <c r="A46" s="23">
        <v>2024</v>
      </c>
      <c r="B46" t="s">
        <v>95</v>
      </c>
      <c r="C46" s="2">
        <v>324632.8</v>
      </c>
      <c r="D46" s="2">
        <v>293938</v>
      </c>
      <c r="E46" s="3">
        <f t="shared" si="0"/>
        <v>10.442610346399572</v>
      </c>
    </row>
    <row r="48" spans="1:9" x14ac:dyDescent="0.25">
      <c r="A48" s="17" t="s">
        <v>97</v>
      </c>
    </row>
    <row r="75" spans="2:2" x14ac:dyDescent="0.25">
      <c r="B75" s="2"/>
    </row>
    <row r="88" spans="2:5" x14ac:dyDescent="0.25">
      <c r="B88" s="31"/>
      <c r="C88" s="31"/>
      <c r="D88" s="31"/>
      <c r="E88" s="31"/>
    </row>
    <row r="89" spans="2:5" x14ac:dyDescent="0.25">
      <c r="B89" s="31"/>
      <c r="C89" s="31"/>
      <c r="D89" s="31"/>
      <c r="E89" s="31"/>
    </row>
    <row r="90" spans="2:5" x14ac:dyDescent="0.25">
      <c r="B90" s="31"/>
      <c r="C90" s="31"/>
      <c r="D90" s="31"/>
    </row>
    <row r="91" spans="2:5" x14ac:dyDescent="0.25">
      <c r="B91" s="31"/>
      <c r="C91" s="31"/>
      <c r="D91" s="31"/>
    </row>
    <row r="92" spans="2:5" x14ac:dyDescent="0.25">
      <c r="B92" s="31"/>
      <c r="C92" s="31"/>
      <c r="D92" s="31"/>
    </row>
    <row r="93" spans="2:5" x14ac:dyDescent="0.25">
      <c r="B93" s="31"/>
      <c r="C93" s="31"/>
      <c r="D93" s="31"/>
    </row>
    <row r="94" spans="2:5" x14ac:dyDescent="0.25">
      <c r="B94" s="31"/>
      <c r="C94" s="31"/>
      <c r="D94" s="31"/>
    </row>
    <row r="95" spans="2:5" x14ac:dyDescent="0.25">
      <c r="B95" s="31"/>
      <c r="C95" s="31"/>
      <c r="D95" s="31"/>
    </row>
    <row r="96" spans="2:5" x14ac:dyDescent="0.25">
      <c r="B96" s="31"/>
      <c r="C96" s="31"/>
      <c r="D96" s="31"/>
    </row>
    <row r="97" spans="2:4" x14ac:dyDescent="0.25">
      <c r="B97" s="31"/>
      <c r="C97" s="31"/>
      <c r="D97" s="31"/>
    </row>
    <row r="98" spans="2:4" x14ac:dyDescent="0.25">
      <c r="B98" s="31"/>
      <c r="C98" s="31"/>
      <c r="D98" s="31"/>
    </row>
    <row r="99" spans="2:4" x14ac:dyDescent="0.25">
      <c r="B99" s="31"/>
      <c r="C99" s="31"/>
      <c r="D99" s="31"/>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92D050"/>
    <pageSetUpPr autoPageBreaks="0"/>
  </sheetPr>
  <dimension ref="A1:I68"/>
  <sheetViews>
    <sheetView showGridLines="0" zoomScale="80" zoomScaleNormal="80" workbookViewId="0">
      <pane ySplit="3" topLeftCell="A4" activePane="bottomLeft" state="frozen"/>
      <selection activeCell="C25" sqref="C25"/>
      <selection pane="bottomLeft" activeCell="D28" sqref="D28"/>
    </sheetView>
  </sheetViews>
  <sheetFormatPr baseColWidth="10" defaultColWidth="11.42578125" defaultRowHeight="15" x14ac:dyDescent="0.25"/>
  <cols>
    <col min="1" max="1" width="8.7109375" customWidth="1"/>
    <col min="3" max="4" width="21.42578125" customWidth="1"/>
    <col min="8" max="8" width="12" bestFit="1" customWidth="1"/>
    <col min="13" max="13" width="13.42578125" customWidth="1"/>
  </cols>
  <sheetData>
    <row r="1" spans="1:9" x14ac:dyDescent="0.25">
      <c r="A1" s="4" t="s">
        <v>98</v>
      </c>
    </row>
    <row r="2" spans="1:9" x14ac:dyDescent="0.25">
      <c r="A2" s="4"/>
      <c r="C2" s="8" t="s">
        <v>62</v>
      </c>
      <c r="D2" s="8" t="s">
        <v>63</v>
      </c>
      <c r="E2" s="10" t="s">
        <v>64</v>
      </c>
    </row>
    <row r="3" spans="1:9" ht="60" customHeight="1" x14ac:dyDescent="0.25">
      <c r="A3" s="5" t="s">
        <v>65</v>
      </c>
      <c r="B3" s="5" t="s">
        <v>89</v>
      </c>
      <c r="C3" s="7" t="s">
        <v>99</v>
      </c>
      <c r="D3" s="7" t="s">
        <v>90</v>
      </c>
      <c r="E3" s="9" t="s">
        <v>100</v>
      </c>
      <c r="G3" s="11" t="str">
        <f>+CONCATENATE(ROUND(E22,2)," pesos por cada $100")</f>
        <v>0.31 pesos por cada $100</v>
      </c>
    </row>
    <row r="4" spans="1:9" x14ac:dyDescent="0.25">
      <c r="A4" s="1">
        <v>2020</v>
      </c>
      <c r="B4" t="s">
        <v>93</v>
      </c>
      <c r="C4" s="61">
        <v>677.23879999999997</v>
      </c>
      <c r="D4" s="2">
        <v>240913.63380000001</v>
      </c>
      <c r="E4" s="6">
        <f t="shared" ref="E4:E17" si="0">(C4/D4)*100</f>
        <v>0.28111269143124767</v>
      </c>
      <c r="F4" s="2"/>
      <c r="G4" s="2"/>
      <c r="H4" s="2"/>
      <c r="I4" s="2"/>
    </row>
    <row r="5" spans="1:9" x14ac:dyDescent="0.25">
      <c r="A5" s="1">
        <v>2020</v>
      </c>
      <c r="B5" t="s">
        <v>94</v>
      </c>
      <c r="C5" s="61">
        <v>545.00599999999997</v>
      </c>
      <c r="D5" s="2">
        <v>187723.96455</v>
      </c>
      <c r="E5" s="6">
        <f t="shared" si="0"/>
        <v>0.29032308224815828</v>
      </c>
      <c r="F5" s="2"/>
      <c r="G5" s="2"/>
      <c r="H5" s="2"/>
      <c r="I5" s="2"/>
    </row>
    <row r="6" spans="1:9" x14ac:dyDescent="0.25">
      <c r="A6" s="1">
        <v>2020</v>
      </c>
      <c r="B6" t="s">
        <v>95</v>
      </c>
      <c r="C6" s="61">
        <v>573.97730000000001</v>
      </c>
      <c r="D6" s="2">
        <v>217041.88080000001</v>
      </c>
      <c r="E6" s="6">
        <f t="shared" si="0"/>
        <v>0.26445462870316222</v>
      </c>
      <c r="F6" s="2"/>
      <c r="G6" s="2"/>
      <c r="H6" s="2"/>
      <c r="I6" s="2"/>
    </row>
    <row r="7" spans="1:9" x14ac:dyDescent="0.25">
      <c r="A7" s="1">
        <v>2020</v>
      </c>
      <c r="B7" t="s">
        <v>96</v>
      </c>
      <c r="C7" s="61">
        <v>960.96249999999998</v>
      </c>
      <c r="D7" s="2">
        <v>240455.11345999999</v>
      </c>
      <c r="E7" s="6">
        <f t="shared" si="0"/>
        <v>0.39964319584322638</v>
      </c>
      <c r="F7" s="2"/>
      <c r="G7" s="2"/>
      <c r="H7" s="2"/>
      <c r="I7" s="2"/>
    </row>
    <row r="8" spans="1:9" x14ac:dyDescent="0.25">
      <c r="A8" s="1">
        <v>2021</v>
      </c>
      <c r="B8" t="s">
        <v>93</v>
      </c>
      <c r="C8" s="61">
        <v>518.66120000000001</v>
      </c>
      <c r="D8" s="2">
        <v>237186.60605</v>
      </c>
      <c r="E8" s="6">
        <f t="shared" si="0"/>
        <v>0.21867221283594063</v>
      </c>
      <c r="F8" s="2"/>
      <c r="G8" s="2"/>
    </row>
    <row r="9" spans="1:9" x14ac:dyDescent="0.25">
      <c r="A9" s="1">
        <v>2021</v>
      </c>
      <c r="B9" t="s">
        <v>94</v>
      </c>
      <c r="C9" s="61">
        <v>593.76499999999999</v>
      </c>
      <c r="D9" s="2">
        <v>248828.32</v>
      </c>
      <c r="E9" s="6">
        <f t="shared" si="0"/>
        <v>0.2386243655866824</v>
      </c>
      <c r="F9" s="2"/>
      <c r="G9" s="2"/>
    </row>
    <row r="10" spans="1:9" x14ac:dyDescent="0.25">
      <c r="A10" s="1">
        <v>2021</v>
      </c>
      <c r="B10" t="s">
        <v>95</v>
      </c>
      <c r="C10" s="61">
        <v>879.39909999999998</v>
      </c>
      <c r="D10" s="2">
        <v>267256.53999999998</v>
      </c>
      <c r="E10" s="6">
        <f t="shared" si="0"/>
        <v>0.32904680274615544</v>
      </c>
      <c r="F10" s="2"/>
      <c r="G10" s="2"/>
    </row>
    <row r="11" spans="1:9" x14ac:dyDescent="0.25">
      <c r="A11" s="1">
        <v>2021</v>
      </c>
      <c r="B11" t="s">
        <v>96</v>
      </c>
      <c r="C11" s="61">
        <v>1055.2551000000001</v>
      </c>
      <c r="D11" s="2">
        <v>271146.40999999997</v>
      </c>
      <c r="E11" s="6">
        <f t="shared" si="0"/>
        <v>0.38918276660937545</v>
      </c>
      <c r="F11" s="2"/>
      <c r="G11" s="2"/>
    </row>
    <row r="12" spans="1:9" x14ac:dyDescent="0.25">
      <c r="A12" s="1">
        <v>2022</v>
      </c>
      <c r="B12" t="s">
        <v>93</v>
      </c>
      <c r="C12" s="61">
        <v>512.30579999999998</v>
      </c>
      <c r="D12" s="2">
        <v>258249.11981999999</v>
      </c>
      <c r="E12" s="6">
        <f t="shared" si="0"/>
        <v>0.1983765909278134</v>
      </c>
      <c r="F12" s="2"/>
      <c r="G12" s="2"/>
    </row>
    <row r="13" spans="1:9" x14ac:dyDescent="0.25">
      <c r="A13" s="1">
        <v>2022</v>
      </c>
      <c r="B13" t="s">
        <v>94</v>
      </c>
      <c r="C13" s="61">
        <v>566.89620000000002</v>
      </c>
      <c r="D13" s="2">
        <v>279080.84000000003</v>
      </c>
      <c r="E13" s="6">
        <f t="shared" si="0"/>
        <v>0.20312974548879814</v>
      </c>
      <c r="F13" s="2"/>
      <c r="G13" s="2"/>
    </row>
    <row r="14" spans="1:9" x14ac:dyDescent="0.25">
      <c r="A14" s="1">
        <v>2022</v>
      </c>
      <c r="B14" t="s">
        <v>95</v>
      </c>
      <c r="C14" s="61">
        <v>617.93269999999995</v>
      </c>
      <c r="D14" s="2">
        <v>302799.67</v>
      </c>
      <c r="E14" s="6">
        <f t="shared" si="0"/>
        <v>0.20407310879830221</v>
      </c>
      <c r="F14" s="2"/>
      <c r="G14" s="2"/>
    </row>
    <row r="15" spans="1:9" x14ac:dyDescent="0.25">
      <c r="A15" s="1">
        <v>2022</v>
      </c>
      <c r="B15" t="s">
        <v>96</v>
      </c>
      <c r="C15" s="61">
        <v>946.48329999999999</v>
      </c>
      <c r="D15" s="2">
        <v>274028.2</v>
      </c>
      <c r="E15" s="6">
        <f t="shared" si="0"/>
        <v>0.34539631322615699</v>
      </c>
      <c r="F15" s="2"/>
      <c r="G15" s="2"/>
    </row>
    <row r="16" spans="1:9" x14ac:dyDescent="0.25">
      <c r="A16" s="1">
        <v>2023</v>
      </c>
      <c r="B16" t="s">
        <v>93</v>
      </c>
      <c r="C16" s="61">
        <v>690.55259999999998</v>
      </c>
      <c r="D16" s="2">
        <v>286479.07</v>
      </c>
      <c r="E16" s="6">
        <f t="shared" si="0"/>
        <v>0.2410481854747713</v>
      </c>
    </row>
    <row r="17" spans="1:7" x14ac:dyDescent="0.25">
      <c r="A17" s="1">
        <v>2023</v>
      </c>
      <c r="B17" t="s">
        <v>94</v>
      </c>
      <c r="C17" s="61">
        <v>707.40369999999996</v>
      </c>
      <c r="D17" s="2">
        <v>292380.83</v>
      </c>
      <c r="E17" s="6">
        <f t="shared" si="0"/>
        <v>0.24194599215003254</v>
      </c>
    </row>
    <row r="18" spans="1:7" x14ac:dyDescent="0.25">
      <c r="A18" s="1">
        <v>2023</v>
      </c>
      <c r="B18" t="s">
        <v>95</v>
      </c>
      <c r="C18" s="61">
        <v>759.59820000000002</v>
      </c>
      <c r="D18" s="2">
        <v>293938.43</v>
      </c>
      <c r="E18" s="6">
        <f>(C18/D18)*100</f>
        <v>0.25842085364611905</v>
      </c>
    </row>
    <row r="19" spans="1:7" x14ac:dyDescent="0.25">
      <c r="A19" s="1">
        <v>2023</v>
      </c>
      <c r="B19" t="s">
        <v>96</v>
      </c>
      <c r="C19" s="61">
        <v>1170.1980000000001</v>
      </c>
      <c r="D19" s="2">
        <v>278329.40999999997</v>
      </c>
      <c r="E19" s="6">
        <f>(C19/D19)*100</f>
        <v>0.42043634555184095</v>
      </c>
      <c r="G19" s="2"/>
    </row>
    <row r="20" spans="1:7" x14ac:dyDescent="0.25">
      <c r="A20" s="1">
        <v>2024</v>
      </c>
      <c r="B20" t="s">
        <v>93</v>
      </c>
      <c r="C20" s="72">
        <v>761.14970000000005</v>
      </c>
      <c r="D20" s="2">
        <v>267260.28000000003</v>
      </c>
      <c r="E20" s="6">
        <f>(C20/D20)*100</f>
        <v>0.28479716477136069</v>
      </c>
    </row>
    <row r="21" spans="1:7" x14ac:dyDescent="0.25">
      <c r="A21" s="1">
        <v>2024</v>
      </c>
      <c r="B21" t="s">
        <v>94</v>
      </c>
      <c r="C21" s="61">
        <v>828.32460000000003</v>
      </c>
      <c r="D21" s="2">
        <v>287690.21000000002</v>
      </c>
      <c r="E21" s="6">
        <f>(C21/D21)*100</f>
        <v>0.28792241487814269</v>
      </c>
    </row>
    <row r="22" spans="1:7" x14ac:dyDescent="0.25">
      <c r="A22" s="1">
        <v>2024</v>
      </c>
      <c r="B22" t="s">
        <v>95</v>
      </c>
      <c r="C22" s="61">
        <v>892.83</v>
      </c>
      <c r="D22" s="2">
        <v>287120.66666666698</v>
      </c>
      <c r="E22" s="6">
        <f>(C22/D22)*100</f>
        <v>0.31095985195539122</v>
      </c>
    </row>
    <row r="23" spans="1:7" x14ac:dyDescent="0.25">
      <c r="E23" s="2"/>
      <c r="F23" s="2"/>
      <c r="G23" s="6"/>
    </row>
    <row r="24" spans="1:7" x14ac:dyDescent="0.25">
      <c r="D24" s="61"/>
      <c r="E24" s="2"/>
      <c r="F24" s="2"/>
      <c r="G24" s="6"/>
    </row>
    <row r="25" spans="1:7" x14ac:dyDescent="0.25">
      <c r="A25" s="17" t="s">
        <v>101</v>
      </c>
      <c r="G25" s="6"/>
    </row>
    <row r="26" spans="1:7" x14ac:dyDescent="0.25">
      <c r="E26" s="2"/>
      <c r="F26" s="2"/>
      <c r="G26" s="6"/>
    </row>
    <row r="27" spans="1:7" x14ac:dyDescent="0.25">
      <c r="A27" s="73"/>
      <c r="C27" s="2"/>
      <c r="E27" s="2"/>
      <c r="F27" s="2"/>
      <c r="G27" s="6"/>
    </row>
    <row r="28" spans="1:7" x14ac:dyDescent="0.25">
      <c r="E28" s="2"/>
      <c r="F28" s="2"/>
      <c r="G28" s="6"/>
    </row>
    <row r="29" spans="1:7" x14ac:dyDescent="0.25">
      <c r="E29" s="2"/>
      <c r="F29" s="2"/>
      <c r="G29" s="6"/>
    </row>
    <row r="30" spans="1:7" x14ac:dyDescent="0.25">
      <c r="D30" s="61"/>
      <c r="E30" s="2"/>
      <c r="F30" s="2"/>
      <c r="G30" s="6"/>
    </row>
    <row r="31" spans="1:7" x14ac:dyDescent="0.25">
      <c r="E31" s="2"/>
      <c r="F31" s="2"/>
      <c r="G31" s="6"/>
    </row>
    <row r="33" spans="4:4" x14ac:dyDescent="0.25">
      <c r="D33" s="61"/>
    </row>
    <row r="54" spans="5:6" x14ac:dyDescent="0.25">
      <c r="E54" s="2"/>
      <c r="F54" s="2"/>
    </row>
    <row r="58" spans="5:6" x14ac:dyDescent="0.25">
      <c r="E58" s="2"/>
      <c r="F58" s="2"/>
    </row>
    <row r="62" spans="5:6" x14ac:dyDescent="0.25">
      <c r="E62" s="2"/>
      <c r="F62" s="2"/>
    </row>
    <row r="66" spans="5:6" x14ac:dyDescent="0.25">
      <c r="E66" s="2"/>
      <c r="F66" s="2"/>
    </row>
    <row r="68" spans="5:6" x14ac:dyDescent="0.25">
      <c r="E68" s="6"/>
    </row>
  </sheetData>
  <pageMargins left="0.7" right="0.7" top="0.75" bottom="0.75" header="0.3" footer="0.3"/>
  <pageSetup orientation="portrait" verticalDpi="599"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2">
    <tabColor rgb="FF92D050"/>
  </sheetPr>
  <dimension ref="A1:L184"/>
  <sheetViews>
    <sheetView showGridLines="0" zoomScale="80" zoomScaleNormal="80" workbookViewId="0">
      <pane ySplit="3" topLeftCell="A109" activePane="bottomLeft" state="frozen"/>
      <selection activeCell="C25" sqref="C25"/>
      <selection pane="bottomLeft" activeCell="F142" sqref="F142"/>
    </sheetView>
  </sheetViews>
  <sheetFormatPr baseColWidth="10" defaultColWidth="11.42578125" defaultRowHeight="15" x14ac:dyDescent="0.25"/>
  <cols>
    <col min="1" max="2" width="8.7109375" customWidth="1"/>
    <col min="3" max="4" width="18.7109375" customWidth="1"/>
    <col min="6" max="6" width="18.7109375" customWidth="1"/>
    <col min="8" max="8" width="12" bestFit="1" customWidth="1"/>
    <col min="9" max="9" width="14.7109375" bestFit="1" customWidth="1"/>
  </cols>
  <sheetData>
    <row r="1" spans="1:7" x14ac:dyDescent="0.25">
      <c r="A1" s="4" t="s">
        <v>102</v>
      </c>
      <c r="G1" s="64" t="s">
        <v>103</v>
      </c>
    </row>
    <row r="2" spans="1:7" x14ac:dyDescent="0.25">
      <c r="C2" s="8" t="s">
        <v>62</v>
      </c>
      <c r="D2" s="8" t="s">
        <v>63</v>
      </c>
      <c r="E2" s="8" t="s">
        <v>64</v>
      </c>
    </row>
    <row r="3" spans="1:7" ht="46.5" customHeight="1" x14ac:dyDescent="0.25">
      <c r="A3" s="7" t="s">
        <v>65</v>
      </c>
      <c r="B3" s="7" t="s">
        <v>66</v>
      </c>
      <c r="C3" s="7" t="s">
        <v>104</v>
      </c>
      <c r="D3" s="7" t="s">
        <v>105</v>
      </c>
      <c r="E3" s="9" t="s">
        <v>137</v>
      </c>
      <c r="G3" s="11" t="str">
        <f>+CONCATENATE(ROUND(E144,2)," horas")</f>
        <v>5.29 horas</v>
      </c>
    </row>
    <row r="4" spans="1:7" x14ac:dyDescent="0.25">
      <c r="A4">
        <v>2013</v>
      </c>
      <c r="B4" s="1" t="s">
        <v>70</v>
      </c>
      <c r="C4" s="2">
        <v>265865.53333333333</v>
      </c>
      <c r="D4" s="2">
        <v>93644</v>
      </c>
      <c r="E4" s="6">
        <f t="shared" ref="E4:E15" si="0">C4/D4</f>
        <v>2.8391091082539548</v>
      </c>
      <c r="G4" s="11"/>
    </row>
    <row r="5" spans="1:7" x14ac:dyDescent="0.25">
      <c r="A5">
        <v>2013</v>
      </c>
      <c r="B5" s="1" t="s">
        <v>71</v>
      </c>
      <c r="C5" s="2">
        <v>269363.34999999998</v>
      </c>
      <c r="D5" s="2">
        <v>91572</v>
      </c>
      <c r="E5" s="6">
        <f t="shared" si="0"/>
        <v>2.9415470886297119</v>
      </c>
      <c r="G5" s="11"/>
    </row>
    <row r="6" spans="1:7" x14ac:dyDescent="0.25">
      <c r="A6">
        <v>2013</v>
      </c>
      <c r="B6" s="1" t="s">
        <v>72</v>
      </c>
      <c r="C6" s="2">
        <v>285006.33333333331</v>
      </c>
      <c r="D6" s="2">
        <v>93432</v>
      </c>
      <c r="E6" s="6">
        <f t="shared" si="0"/>
        <v>3.0504145617490082</v>
      </c>
      <c r="G6" s="11"/>
    </row>
    <row r="7" spans="1:7" x14ac:dyDescent="0.25">
      <c r="A7">
        <v>2013</v>
      </c>
      <c r="B7" s="1" t="s">
        <v>73</v>
      </c>
      <c r="C7" s="2">
        <v>289474.08333333331</v>
      </c>
      <c r="D7" s="2">
        <v>105405</v>
      </c>
      <c r="E7" s="6">
        <f t="shared" si="0"/>
        <v>2.7463031481745013</v>
      </c>
      <c r="G7" s="11"/>
    </row>
    <row r="8" spans="1:7" x14ac:dyDescent="0.25">
      <c r="A8">
        <v>2013</v>
      </c>
      <c r="B8" s="1" t="s">
        <v>74</v>
      </c>
      <c r="C8" s="2">
        <v>300972.5</v>
      </c>
      <c r="D8" s="2">
        <v>104556</v>
      </c>
      <c r="E8" s="6">
        <f t="shared" si="0"/>
        <v>2.8785770304908374</v>
      </c>
      <c r="G8" s="11"/>
    </row>
    <row r="9" spans="1:7" x14ac:dyDescent="0.25">
      <c r="A9">
        <v>2013</v>
      </c>
      <c r="B9" s="1" t="s">
        <v>75</v>
      </c>
      <c r="C9" s="2">
        <v>273868.01666666666</v>
      </c>
      <c r="D9" s="2">
        <v>95153</v>
      </c>
      <c r="E9" s="6">
        <f t="shared" si="0"/>
        <v>2.8781858340427173</v>
      </c>
      <c r="G9" s="11"/>
    </row>
    <row r="10" spans="1:7" x14ac:dyDescent="0.25">
      <c r="A10">
        <v>2013</v>
      </c>
      <c r="B10" s="1" t="s">
        <v>76</v>
      </c>
      <c r="C10" s="2">
        <v>302464.91666666669</v>
      </c>
      <c r="D10" s="2">
        <v>99735</v>
      </c>
      <c r="E10" s="6">
        <f t="shared" si="0"/>
        <v>3.0326857839942516</v>
      </c>
      <c r="G10" s="11"/>
    </row>
    <row r="11" spans="1:7" x14ac:dyDescent="0.25">
      <c r="A11">
        <v>2013</v>
      </c>
      <c r="B11" s="1" t="s">
        <v>77</v>
      </c>
      <c r="C11" s="2">
        <v>336160.75</v>
      </c>
      <c r="D11" s="2">
        <v>107824</v>
      </c>
      <c r="E11" s="6">
        <f t="shared" si="0"/>
        <v>3.1176802010684077</v>
      </c>
      <c r="G11" s="11"/>
    </row>
    <row r="12" spans="1:7" x14ac:dyDescent="0.25">
      <c r="A12">
        <v>2013</v>
      </c>
      <c r="B12" s="1" t="s">
        <v>78</v>
      </c>
      <c r="C12" s="2">
        <v>335659.63333333336</v>
      </c>
      <c r="D12" s="2">
        <v>101772</v>
      </c>
      <c r="E12" s="6">
        <f t="shared" si="0"/>
        <v>3.2981530610908045</v>
      </c>
      <c r="G12" s="11"/>
    </row>
    <row r="13" spans="1:7" x14ac:dyDescent="0.25">
      <c r="A13">
        <v>2013</v>
      </c>
      <c r="B13" s="1" t="s">
        <v>79</v>
      </c>
      <c r="C13" s="2">
        <v>403873.23333333334</v>
      </c>
      <c r="D13" s="2">
        <v>118702</v>
      </c>
      <c r="E13" s="6">
        <f t="shared" si="0"/>
        <v>3.4024130455538519</v>
      </c>
      <c r="G13" s="11"/>
    </row>
    <row r="14" spans="1:7" x14ac:dyDescent="0.25">
      <c r="A14">
        <v>2013</v>
      </c>
      <c r="B14" s="1" t="s">
        <v>80</v>
      </c>
      <c r="C14" s="2">
        <v>375062.93333333335</v>
      </c>
      <c r="D14" s="2">
        <v>113536</v>
      </c>
      <c r="E14" s="6">
        <f t="shared" si="0"/>
        <v>3.3034714393085309</v>
      </c>
      <c r="G14" s="11"/>
    </row>
    <row r="15" spans="1:7" x14ac:dyDescent="0.25">
      <c r="A15">
        <v>2013</v>
      </c>
      <c r="B15" s="1" t="s">
        <v>81</v>
      </c>
      <c r="C15" s="2">
        <v>349935.43333333335</v>
      </c>
      <c r="D15" s="2">
        <v>106460</v>
      </c>
      <c r="E15" s="6">
        <f t="shared" si="0"/>
        <v>3.2870132757217108</v>
      </c>
      <c r="G15" s="11"/>
    </row>
    <row r="16" spans="1:7" x14ac:dyDescent="0.25">
      <c r="A16">
        <v>2014</v>
      </c>
      <c r="B16" s="1" t="s">
        <v>70</v>
      </c>
      <c r="C16" s="2">
        <v>334893.23333333334</v>
      </c>
      <c r="D16" s="2">
        <v>110993</v>
      </c>
      <c r="E16" s="6">
        <f>C16/D16</f>
        <v>3.0172464329582347</v>
      </c>
      <c r="F16" s="2"/>
      <c r="G16" s="2"/>
    </row>
    <row r="17" spans="1:7" x14ac:dyDescent="0.25">
      <c r="A17">
        <v>2014</v>
      </c>
      <c r="B17" s="1" t="s">
        <v>71</v>
      </c>
      <c r="C17" s="2">
        <v>352923.9</v>
      </c>
      <c r="D17" s="2">
        <v>111897</v>
      </c>
      <c r="E17" s="6">
        <f t="shared" ref="E17:E80" si="1">C17/D17</f>
        <v>3.1540068098340441</v>
      </c>
      <c r="F17" s="2"/>
      <c r="G17" s="2"/>
    </row>
    <row r="18" spans="1:7" x14ac:dyDescent="0.25">
      <c r="A18">
        <v>2014</v>
      </c>
      <c r="B18" s="1" t="s">
        <v>72</v>
      </c>
      <c r="C18" s="2">
        <v>485539.88333333336</v>
      </c>
      <c r="D18" s="2">
        <v>132294</v>
      </c>
      <c r="E18" s="6">
        <f t="shared" si="1"/>
        <v>3.6701580066619299</v>
      </c>
      <c r="F18" s="2"/>
      <c r="G18" s="2"/>
    </row>
    <row r="19" spans="1:7" x14ac:dyDescent="0.25">
      <c r="A19">
        <v>2014</v>
      </c>
      <c r="B19" s="1" t="s">
        <v>73</v>
      </c>
      <c r="C19" s="2">
        <v>520685.03333333333</v>
      </c>
      <c r="D19" s="2">
        <v>134576</v>
      </c>
      <c r="E19" s="6">
        <f t="shared" si="1"/>
        <v>3.8690779435659652</v>
      </c>
      <c r="F19" s="2"/>
      <c r="G19" s="2"/>
    </row>
    <row r="20" spans="1:7" x14ac:dyDescent="0.25">
      <c r="A20">
        <v>2014</v>
      </c>
      <c r="B20" s="1" t="s">
        <v>74</v>
      </c>
      <c r="C20" s="2">
        <v>528794.44999999995</v>
      </c>
      <c r="D20" s="2">
        <v>135474</v>
      </c>
      <c r="E20" s="6">
        <f t="shared" si="1"/>
        <v>3.903291037394629</v>
      </c>
      <c r="F20" s="2"/>
      <c r="G20" s="2"/>
    </row>
    <row r="21" spans="1:7" x14ac:dyDescent="0.25">
      <c r="A21">
        <v>2014</v>
      </c>
      <c r="B21" s="1" t="s">
        <v>75</v>
      </c>
      <c r="C21" s="2">
        <v>511600.38333333336</v>
      </c>
      <c r="D21" s="2">
        <v>137586</v>
      </c>
      <c r="E21" s="6">
        <f t="shared" si="1"/>
        <v>3.7184043676924494</v>
      </c>
      <c r="F21" s="2"/>
      <c r="G21" s="2"/>
    </row>
    <row r="22" spans="1:7" x14ac:dyDescent="0.25">
      <c r="A22">
        <v>2014</v>
      </c>
      <c r="B22" s="1" t="s">
        <v>76</v>
      </c>
      <c r="C22" s="2">
        <v>586193.80000000005</v>
      </c>
      <c r="D22" s="2">
        <v>146401</v>
      </c>
      <c r="E22" s="6">
        <f t="shared" si="1"/>
        <v>4.004028661006414</v>
      </c>
      <c r="F22" s="2"/>
      <c r="G22" s="2"/>
    </row>
    <row r="23" spans="1:7" s="75" customFormat="1" x14ac:dyDescent="0.25">
      <c r="A23" s="75">
        <v>2014</v>
      </c>
      <c r="B23" s="76" t="s">
        <v>77</v>
      </c>
      <c r="C23" s="77">
        <v>519115</v>
      </c>
      <c r="D23" s="77">
        <v>138373</v>
      </c>
      <c r="E23" s="78">
        <f t="shared" si="1"/>
        <v>3.7515628048824552</v>
      </c>
      <c r="F23" s="77"/>
      <c r="G23" s="77"/>
    </row>
    <row r="24" spans="1:7" x14ac:dyDescent="0.25">
      <c r="A24">
        <v>2014</v>
      </c>
      <c r="B24" s="1" t="s">
        <v>78</v>
      </c>
      <c r="C24" s="2">
        <v>578746.1166666667</v>
      </c>
      <c r="D24" s="2">
        <v>137203</v>
      </c>
      <c r="E24" s="6">
        <f t="shared" si="1"/>
        <v>4.2181739223389192</v>
      </c>
      <c r="F24" s="2"/>
      <c r="G24" s="2"/>
    </row>
    <row r="25" spans="1:7" x14ac:dyDescent="0.25">
      <c r="A25">
        <v>2014</v>
      </c>
      <c r="B25" s="1" t="s">
        <v>79</v>
      </c>
      <c r="C25" s="2">
        <v>621023.05000000005</v>
      </c>
      <c r="D25" s="2">
        <v>161994</v>
      </c>
      <c r="E25" s="6">
        <f t="shared" si="1"/>
        <v>3.8336176031211036</v>
      </c>
      <c r="F25" s="2"/>
      <c r="G25" s="2"/>
    </row>
    <row r="26" spans="1:7" x14ac:dyDescent="0.25">
      <c r="A26">
        <v>2014</v>
      </c>
      <c r="B26" s="1" t="s">
        <v>80</v>
      </c>
      <c r="C26" s="2">
        <v>517948.98333333334</v>
      </c>
      <c r="D26" s="2">
        <v>134468</v>
      </c>
      <c r="E26" s="6">
        <f t="shared" si="1"/>
        <v>3.8518382316486699</v>
      </c>
      <c r="F26" s="2"/>
      <c r="G26" s="2"/>
    </row>
    <row r="27" spans="1:7" x14ac:dyDescent="0.25">
      <c r="A27">
        <v>2014</v>
      </c>
      <c r="B27" s="1" t="s">
        <v>81</v>
      </c>
      <c r="C27" s="2">
        <v>461781.96666666667</v>
      </c>
      <c r="D27" s="2">
        <v>138532</v>
      </c>
      <c r="E27" s="6">
        <f t="shared" si="1"/>
        <v>3.3333956534711597</v>
      </c>
      <c r="F27" s="2"/>
      <c r="G27" s="2"/>
    </row>
    <row r="28" spans="1:7" x14ac:dyDescent="0.25">
      <c r="A28">
        <v>2015</v>
      </c>
      <c r="B28" s="1" t="s">
        <v>70</v>
      </c>
      <c r="C28" s="2">
        <v>424599.53333333333</v>
      </c>
      <c r="D28" s="2">
        <v>138149</v>
      </c>
      <c r="E28" s="6">
        <f t="shared" si="1"/>
        <v>3.0734897345137013</v>
      </c>
      <c r="F28" s="2"/>
      <c r="G28" s="2"/>
    </row>
    <row r="29" spans="1:7" x14ac:dyDescent="0.25">
      <c r="A29">
        <v>2015</v>
      </c>
      <c r="B29" s="1" t="s">
        <v>71</v>
      </c>
      <c r="C29" s="2">
        <v>389885.21666666667</v>
      </c>
      <c r="D29" s="2">
        <v>133000</v>
      </c>
      <c r="E29" s="6">
        <f t="shared" si="1"/>
        <v>2.9314677944862155</v>
      </c>
      <c r="F29" s="2"/>
      <c r="G29" s="2"/>
    </row>
    <row r="30" spans="1:7" x14ac:dyDescent="0.25">
      <c r="A30">
        <v>2015</v>
      </c>
      <c r="B30" s="1" t="s">
        <v>72</v>
      </c>
      <c r="C30" s="2">
        <v>450654.23333333334</v>
      </c>
      <c r="D30" s="2">
        <v>146209</v>
      </c>
      <c r="E30" s="6">
        <f t="shared" si="1"/>
        <v>3.0822605539558667</v>
      </c>
      <c r="F30" s="2"/>
      <c r="G30" s="2"/>
    </row>
    <row r="31" spans="1:7" x14ac:dyDescent="0.25">
      <c r="A31">
        <v>2015</v>
      </c>
      <c r="B31" s="1" t="s">
        <v>73</v>
      </c>
      <c r="C31" s="2">
        <v>482901.83333333331</v>
      </c>
      <c r="D31" s="2">
        <v>141920</v>
      </c>
      <c r="E31" s="6">
        <f t="shared" si="1"/>
        <v>3.4026341131153699</v>
      </c>
      <c r="F31" s="2"/>
      <c r="G31" s="2"/>
    </row>
    <row r="32" spans="1:7" x14ac:dyDescent="0.25">
      <c r="A32">
        <v>2015</v>
      </c>
      <c r="B32" s="1" t="s">
        <v>74</v>
      </c>
      <c r="C32" s="2">
        <v>413646.41666666669</v>
      </c>
      <c r="D32" s="2">
        <v>142032</v>
      </c>
      <c r="E32" s="6">
        <f t="shared" si="1"/>
        <v>2.9123466308062036</v>
      </c>
      <c r="F32" s="2"/>
      <c r="G32" s="2"/>
    </row>
    <row r="33" spans="1:7" x14ac:dyDescent="0.25">
      <c r="A33">
        <v>2015</v>
      </c>
      <c r="B33" s="1" t="s">
        <v>75</v>
      </c>
      <c r="C33" s="2">
        <v>391578.83333333331</v>
      </c>
      <c r="D33" s="2">
        <v>147369</v>
      </c>
      <c r="E33" s="6">
        <f t="shared" si="1"/>
        <v>2.6571316446018725</v>
      </c>
      <c r="F33" s="2"/>
      <c r="G33" s="2"/>
    </row>
    <row r="34" spans="1:7" x14ac:dyDescent="0.25">
      <c r="A34">
        <v>2015</v>
      </c>
      <c r="B34" s="1" t="s">
        <v>76</v>
      </c>
      <c r="C34" s="2">
        <v>410672.3</v>
      </c>
      <c r="D34" s="2">
        <v>150705</v>
      </c>
      <c r="E34" s="6">
        <f t="shared" si="1"/>
        <v>2.7250077966888955</v>
      </c>
      <c r="F34" s="2"/>
      <c r="G34" s="2"/>
    </row>
    <row r="35" spans="1:7" x14ac:dyDescent="0.25">
      <c r="A35">
        <v>2015</v>
      </c>
      <c r="B35" s="1" t="s">
        <v>77</v>
      </c>
      <c r="C35" s="2">
        <v>452799.6</v>
      </c>
      <c r="D35" s="2">
        <v>131534</v>
      </c>
      <c r="E35" s="6">
        <f t="shared" si="1"/>
        <v>3.4424529019112926</v>
      </c>
      <c r="F35" s="2"/>
      <c r="G35" s="2"/>
    </row>
    <row r="36" spans="1:7" x14ac:dyDescent="0.25">
      <c r="A36">
        <v>2015</v>
      </c>
      <c r="B36" s="1" t="s">
        <v>78</v>
      </c>
      <c r="C36" s="2">
        <v>434349.73333333334</v>
      </c>
      <c r="D36" s="2">
        <v>141746</v>
      </c>
      <c r="E36" s="6">
        <f t="shared" si="1"/>
        <v>3.0642821196600494</v>
      </c>
      <c r="F36" s="2"/>
      <c r="G36" s="2"/>
    </row>
    <row r="37" spans="1:7" x14ac:dyDescent="0.25">
      <c r="A37">
        <v>2015</v>
      </c>
      <c r="B37" s="1" t="s">
        <v>79</v>
      </c>
      <c r="C37" s="2">
        <v>506703.25</v>
      </c>
      <c r="D37" s="2">
        <v>147766</v>
      </c>
      <c r="E37" s="6">
        <f t="shared" si="1"/>
        <v>3.4290922810389399</v>
      </c>
      <c r="F37" s="2"/>
      <c r="G37" s="2"/>
    </row>
    <row r="38" spans="1:7" x14ac:dyDescent="0.25">
      <c r="A38">
        <v>2015</v>
      </c>
      <c r="B38" s="1" t="s">
        <v>80</v>
      </c>
      <c r="C38" s="2">
        <v>454012.55</v>
      </c>
      <c r="D38" s="2">
        <v>140816</v>
      </c>
      <c r="E38" s="6">
        <f t="shared" si="1"/>
        <v>3.2241545705033516</v>
      </c>
      <c r="F38" s="2"/>
      <c r="G38" s="2"/>
    </row>
    <row r="39" spans="1:7" x14ac:dyDescent="0.25">
      <c r="A39">
        <v>2015</v>
      </c>
      <c r="B39" s="1" t="s">
        <v>81</v>
      </c>
      <c r="C39" s="2">
        <v>395222.08333333331</v>
      </c>
      <c r="D39" s="2">
        <v>138663</v>
      </c>
      <c r="E39" s="6">
        <f t="shared" si="1"/>
        <v>2.8502346215885517</v>
      </c>
      <c r="F39" s="2"/>
      <c r="G39" s="2"/>
    </row>
    <row r="40" spans="1:7" x14ac:dyDescent="0.25">
      <c r="A40">
        <v>2016</v>
      </c>
      <c r="B40" s="1" t="s">
        <v>70</v>
      </c>
      <c r="C40" s="2">
        <v>330978.95</v>
      </c>
      <c r="D40" s="2">
        <v>129314</v>
      </c>
      <c r="E40" s="6">
        <f t="shared" si="1"/>
        <v>2.5594981981842646</v>
      </c>
      <c r="F40" s="2"/>
      <c r="G40" s="2"/>
    </row>
    <row r="41" spans="1:7" x14ac:dyDescent="0.25">
      <c r="A41">
        <v>2016</v>
      </c>
      <c r="B41" s="1" t="s">
        <v>71</v>
      </c>
      <c r="C41" s="2">
        <v>384046.06666666665</v>
      </c>
      <c r="D41" s="2">
        <v>137446</v>
      </c>
      <c r="E41" s="6">
        <f t="shared" si="1"/>
        <v>2.7941596457275342</v>
      </c>
      <c r="F41" s="2"/>
      <c r="G41" s="2"/>
    </row>
    <row r="42" spans="1:7" x14ac:dyDescent="0.25">
      <c r="A42">
        <v>2016</v>
      </c>
      <c r="B42" s="1" t="s">
        <v>72</v>
      </c>
      <c r="C42" s="2">
        <v>391014.68333333335</v>
      </c>
      <c r="D42" s="2">
        <v>142564</v>
      </c>
      <c r="E42" s="6">
        <f t="shared" si="1"/>
        <v>2.7427308670725665</v>
      </c>
      <c r="F42" s="2"/>
      <c r="G42" s="2"/>
    </row>
    <row r="43" spans="1:7" x14ac:dyDescent="0.25">
      <c r="A43">
        <v>2016</v>
      </c>
      <c r="B43" s="1" t="s">
        <v>73</v>
      </c>
      <c r="C43" s="2">
        <v>474789.26666666666</v>
      </c>
      <c r="D43" s="2">
        <v>146624</v>
      </c>
      <c r="E43" s="6">
        <f t="shared" si="1"/>
        <v>3.2381415502691691</v>
      </c>
      <c r="F43" s="2"/>
      <c r="G43" s="2"/>
    </row>
    <row r="44" spans="1:7" x14ac:dyDescent="0.25">
      <c r="A44">
        <v>2016</v>
      </c>
      <c r="B44" s="1" t="s">
        <v>74</v>
      </c>
      <c r="C44" s="2">
        <v>424472.33333333331</v>
      </c>
      <c r="D44" s="2">
        <v>144944</v>
      </c>
      <c r="E44" s="6">
        <f t="shared" si="1"/>
        <v>2.9285264193987564</v>
      </c>
      <c r="F44" s="2"/>
      <c r="G44" s="2"/>
    </row>
    <row r="45" spans="1:7" x14ac:dyDescent="0.25">
      <c r="A45">
        <v>2016</v>
      </c>
      <c r="B45" s="1" t="s">
        <v>75</v>
      </c>
      <c r="C45" s="2">
        <v>384444.55</v>
      </c>
      <c r="D45" s="2">
        <v>144682</v>
      </c>
      <c r="E45" s="6">
        <f t="shared" si="1"/>
        <v>2.6571691710095244</v>
      </c>
      <c r="F45" s="2"/>
      <c r="G45" s="2"/>
    </row>
    <row r="46" spans="1:7" x14ac:dyDescent="0.25">
      <c r="A46">
        <v>2016</v>
      </c>
      <c r="B46" s="1" t="s">
        <v>76</v>
      </c>
      <c r="C46" s="2">
        <v>439173.68333333335</v>
      </c>
      <c r="D46" s="2">
        <v>134602</v>
      </c>
      <c r="E46" s="6">
        <f t="shared" si="1"/>
        <v>3.2627574875063767</v>
      </c>
      <c r="F46" s="2"/>
      <c r="G46" s="2"/>
    </row>
    <row r="47" spans="1:7" x14ac:dyDescent="0.25">
      <c r="A47">
        <v>2016</v>
      </c>
      <c r="B47" s="1" t="s">
        <v>77</v>
      </c>
      <c r="C47" s="2">
        <v>471705.43333333335</v>
      </c>
      <c r="D47" s="2">
        <v>152251</v>
      </c>
      <c r="E47" s="6">
        <f t="shared" si="1"/>
        <v>3.0982090976961292</v>
      </c>
      <c r="F47" s="2"/>
      <c r="G47" s="2"/>
    </row>
    <row r="48" spans="1:7" x14ac:dyDescent="0.25">
      <c r="A48">
        <v>2016</v>
      </c>
      <c r="B48" s="1" t="s">
        <v>78</v>
      </c>
      <c r="C48" s="2">
        <v>496071.86666666664</v>
      </c>
      <c r="D48" s="2">
        <v>140052</v>
      </c>
      <c r="E48" s="6">
        <f t="shared" si="1"/>
        <v>3.5420548558154588</v>
      </c>
      <c r="F48" s="2"/>
      <c r="G48" s="2"/>
    </row>
    <row r="49" spans="1:7" x14ac:dyDescent="0.25">
      <c r="A49">
        <v>2016</v>
      </c>
      <c r="B49" s="1" t="s">
        <v>79</v>
      </c>
      <c r="C49" s="2">
        <v>536679.33333333337</v>
      </c>
      <c r="D49" s="2">
        <v>149944</v>
      </c>
      <c r="E49" s="6">
        <f t="shared" si="1"/>
        <v>3.5791984563125792</v>
      </c>
      <c r="F49" s="2"/>
      <c r="G49" s="2"/>
    </row>
    <row r="50" spans="1:7" x14ac:dyDescent="0.25">
      <c r="A50">
        <v>2016</v>
      </c>
      <c r="B50" s="1" t="s">
        <v>80</v>
      </c>
      <c r="C50" s="2">
        <v>537992.68333333335</v>
      </c>
      <c r="D50" s="2">
        <v>136372</v>
      </c>
      <c r="E50" s="6">
        <f t="shared" si="1"/>
        <v>3.9450377154645628</v>
      </c>
      <c r="F50" s="2"/>
      <c r="G50" s="2"/>
    </row>
    <row r="51" spans="1:7" x14ac:dyDescent="0.25">
      <c r="A51">
        <v>2016</v>
      </c>
      <c r="B51" s="1" t="s">
        <v>81</v>
      </c>
      <c r="C51" s="2">
        <v>437569.78333333333</v>
      </c>
      <c r="D51" s="2">
        <v>130738</v>
      </c>
      <c r="E51" s="6">
        <f t="shared" si="1"/>
        <v>3.3469211960817309</v>
      </c>
      <c r="F51" s="2"/>
      <c r="G51" s="2"/>
    </row>
    <row r="52" spans="1:7" x14ac:dyDescent="0.25">
      <c r="A52">
        <v>2017</v>
      </c>
      <c r="B52" t="s">
        <v>70</v>
      </c>
      <c r="C52" s="2">
        <v>413425.41666666669</v>
      </c>
      <c r="D52" s="2">
        <v>133665</v>
      </c>
      <c r="E52" s="6">
        <f t="shared" si="1"/>
        <v>3.0929967954712652</v>
      </c>
      <c r="F52" s="2"/>
      <c r="G52" s="2"/>
    </row>
    <row r="53" spans="1:7" x14ac:dyDescent="0.25">
      <c r="A53">
        <v>2017</v>
      </c>
      <c r="B53" s="1" t="s">
        <v>71</v>
      </c>
      <c r="C53" s="2">
        <v>431098.88333333336</v>
      </c>
      <c r="D53" s="2">
        <v>131106</v>
      </c>
      <c r="E53" s="6">
        <f t="shared" si="1"/>
        <v>3.2881705134267949</v>
      </c>
      <c r="F53" s="2"/>
      <c r="G53" s="2"/>
    </row>
    <row r="54" spans="1:7" x14ac:dyDescent="0.25">
      <c r="A54">
        <v>2017</v>
      </c>
      <c r="B54" s="1" t="s">
        <v>72</v>
      </c>
      <c r="C54" s="2">
        <v>464848.88333333336</v>
      </c>
      <c r="D54" s="2">
        <v>157924</v>
      </c>
      <c r="E54" s="6">
        <f t="shared" si="1"/>
        <v>2.9434973995930536</v>
      </c>
      <c r="F54" s="2"/>
      <c r="G54" s="2"/>
    </row>
    <row r="55" spans="1:7" x14ac:dyDescent="0.25">
      <c r="A55">
        <v>2017</v>
      </c>
      <c r="B55" s="1" t="s">
        <v>73</v>
      </c>
      <c r="C55" s="2">
        <v>427147.45</v>
      </c>
      <c r="D55" s="2">
        <v>135689</v>
      </c>
      <c r="E55" s="6">
        <f t="shared" si="1"/>
        <v>3.147988783173286</v>
      </c>
      <c r="F55" s="2"/>
      <c r="G55" s="2"/>
    </row>
    <row r="56" spans="1:7" x14ac:dyDescent="0.25">
      <c r="A56">
        <v>2017</v>
      </c>
      <c r="B56" s="1" t="s">
        <v>74</v>
      </c>
      <c r="C56" s="2">
        <v>424833.5</v>
      </c>
      <c r="D56" s="2">
        <v>146139</v>
      </c>
      <c r="E56" s="6">
        <f t="shared" si="1"/>
        <v>2.9070508214781818</v>
      </c>
      <c r="F56" s="2"/>
      <c r="G56" s="2"/>
    </row>
    <row r="57" spans="1:7" x14ac:dyDescent="0.25">
      <c r="A57">
        <v>2017</v>
      </c>
      <c r="B57" s="1" t="s">
        <v>75</v>
      </c>
      <c r="C57" s="2">
        <v>448145.75</v>
      </c>
      <c r="D57" s="2">
        <v>136281</v>
      </c>
      <c r="E57" s="6">
        <f t="shared" si="1"/>
        <v>3.2883949339966687</v>
      </c>
      <c r="F57" s="2"/>
      <c r="G57" s="2"/>
    </row>
    <row r="58" spans="1:7" x14ac:dyDescent="0.25">
      <c r="A58">
        <v>2017</v>
      </c>
      <c r="B58" s="1" t="s">
        <v>76</v>
      </c>
      <c r="C58" s="2">
        <v>406432.23333333334</v>
      </c>
      <c r="D58" s="2">
        <v>128707</v>
      </c>
      <c r="E58" s="6">
        <f t="shared" si="1"/>
        <v>3.1578098575317064</v>
      </c>
      <c r="F58" s="2"/>
      <c r="G58" s="2"/>
    </row>
    <row r="59" spans="1:7" x14ac:dyDescent="0.25">
      <c r="A59">
        <v>2017</v>
      </c>
      <c r="B59" s="1" t="s">
        <v>77</v>
      </c>
      <c r="C59" s="2">
        <v>484545.38333333336</v>
      </c>
      <c r="D59" s="2">
        <v>137210</v>
      </c>
      <c r="E59" s="6">
        <f t="shared" si="1"/>
        <v>3.5314144984573526</v>
      </c>
      <c r="F59" s="2"/>
      <c r="G59" s="2"/>
    </row>
    <row r="60" spans="1:7" x14ac:dyDescent="0.25">
      <c r="A60">
        <v>2017</v>
      </c>
      <c r="B60" s="1" t="s">
        <v>78</v>
      </c>
      <c r="C60" s="2">
        <v>466447.16666666674</v>
      </c>
      <c r="D60" s="2">
        <v>132597</v>
      </c>
      <c r="E60" s="6">
        <f t="shared" si="1"/>
        <v>3.5177806938819636</v>
      </c>
      <c r="F60" s="2"/>
      <c r="G60" s="2"/>
    </row>
    <row r="61" spans="1:7" x14ac:dyDescent="0.25">
      <c r="A61">
        <v>2017</v>
      </c>
      <c r="B61" s="1" t="s">
        <v>79</v>
      </c>
      <c r="C61" s="2">
        <v>397035.71666666667</v>
      </c>
      <c r="D61" s="2">
        <v>141201</v>
      </c>
      <c r="E61" s="6">
        <f t="shared" si="1"/>
        <v>2.8118477678392271</v>
      </c>
      <c r="F61" s="2"/>
      <c r="G61" s="2"/>
    </row>
    <row r="62" spans="1:7" x14ac:dyDescent="0.25">
      <c r="A62">
        <v>2017</v>
      </c>
      <c r="B62" s="1" t="s">
        <v>80</v>
      </c>
      <c r="C62" s="2">
        <v>478907.08333333331</v>
      </c>
      <c r="D62" s="2">
        <v>139862</v>
      </c>
      <c r="E62" s="6">
        <f t="shared" si="1"/>
        <v>3.4241401047699398</v>
      </c>
      <c r="F62" s="2"/>
      <c r="G62" s="2"/>
    </row>
    <row r="63" spans="1:7" x14ac:dyDescent="0.25">
      <c r="A63">
        <v>2017</v>
      </c>
      <c r="B63" t="s">
        <v>81</v>
      </c>
      <c r="C63" s="2">
        <v>392839.55</v>
      </c>
      <c r="D63" s="2">
        <v>123311</v>
      </c>
      <c r="E63" s="6">
        <f t="shared" si="1"/>
        <v>3.1857624218439553</v>
      </c>
      <c r="F63" s="2"/>
      <c r="G63" s="2"/>
    </row>
    <row r="64" spans="1:7" x14ac:dyDescent="0.25">
      <c r="A64">
        <v>2018</v>
      </c>
      <c r="B64" t="s">
        <v>70</v>
      </c>
      <c r="C64" s="2">
        <v>319983.26666666666</v>
      </c>
      <c r="D64" s="2">
        <v>129452</v>
      </c>
      <c r="E64" s="6">
        <f t="shared" si="1"/>
        <v>2.471829455448094</v>
      </c>
      <c r="F64" s="2"/>
      <c r="G64" s="2"/>
    </row>
    <row r="65" spans="1:7" x14ac:dyDescent="0.25">
      <c r="A65">
        <v>2018</v>
      </c>
      <c r="B65" t="s">
        <v>71</v>
      </c>
      <c r="C65" s="2">
        <v>340975.18333333335</v>
      </c>
      <c r="D65" s="2">
        <v>122651</v>
      </c>
      <c r="E65" s="6">
        <f t="shared" si="1"/>
        <v>2.7800440545395744</v>
      </c>
      <c r="F65" s="2"/>
      <c r="G65" s="2"/>
    </row>
    <row r="66" spans="1:7" x14ac:dyDescent="0.25">
      <c r="A66">
        <v>2018</v>
      </c>
      <c r="B66" t="s">
        <v>72</v>
      </c>
      <c r="C66" s="2">
        <v>327405.58333333331</v>
      </c>
      <c r="D66" s="2">
        <v>128032</v>
      </c>
      <c r="E66" s="6">
        <f t="shared" si="1"/>
        <v>2.5572168155877697</v>
      </c>
      <c r="F66" s="2"/>
      <c r="G66" s="2"/>
    </row>
    <row r="67" spans="1:7" x14ac:dyDescent="0.25">
      <c r="A67">
        <v>2018</v>
      </c>
      <c r="B67" t="s">
        <v>73</v>
      </c>
      <c r="C67" s="2">
        <v>337002.4</v>
      </c>
      <c r="D67" s="2">
        <v>137302</v>
      </c>
      <c r="E67" s="6">
        <f t="shared" si="1"/>
        <v>2.4544609692502659</v>
      </c>
      <c r="F67" s="2"/>
      <c r="G67" s="2"/>
    </row>
    <row r="68" spans="1:7" x14ac:dyDescent="0.25">
      <c r="A68">
        <v>2018</v>
      </c>
      <c r="B68" t="s">
        <v>74</v>
      </c>
      <c r="C68" s="2">
        <v>403829.25</v>
      </c>
      <c r="D68" s="2">
        <v>141500</v>
      </c>
      <c r="E68" s="6">
        <f t="shared" si="1"/>
        <v>2.853916961130742</v>
      </c>
      <c r="F68" s="2"/>
      <c r="G68" s="2"/>
    </row>
    <row r="69" spans="1:7" x14ac:dyDescent="0.25">
      <c r="A69">
        <v>2018</v>
      </c>
      <c r="B69" t="s">
        <v>75</v>
      </c>
      <c r="C69" s="2">
        <v>396148.41666666669</v>
      </c>
      <c r="D69" s="2">
        <v>133959</v>
      </c>
      <c r="E69" s="6">
        <f t="shared" si="1"/>
        <v>2.9572362936918513</v>
      </c>
      <c r="F69" s="2"/>
      <c r="G69" s="2"/>
    </row>
    <row r="70" spans="1:7" x14ac:dyDescent="0.25">
      <c r="A70">
        <v>2018</v>
      </c>
      <c r="B70" t="s">
        <v>76</v>
      </c>
      <c r="C70" s="2">
        <v>354908.51666666666</v>
      </c>
      <c r="D70" s="2">
        <v>127051</v>
      </c>
      <c r="E70" s="6">
        <f t="shared" si="1"/>
        <v>2.7934334768452564</v>
      </c>
      <c r="F70" s="2"/>
      <c r="G70" s="2"/>
    </row>
    <row r="71" spans="1:7" x14ac:dyDescent="0.25">
      <c r="A71">
        <v>2018</v>
      </c>
      <c r="B71" t="s">
        <v>77</v>
      </c>
      <c r="C71" s="2">
        <v>421604.56666666665</v>
      </c>
      <c r="D71" s="2">
        <v>146522</v>
      </c>
      <c r="E71" s="6">
        <f t="shared" si="1"/>
        <v>2.8774147682031823</v>
      </c>
      <c r="F71" s="2"/>
      <c r="G71" s="2"/>
    </row>
    <row r="72" spans="1:7" x14ac:dyDescent="0.25">
      <c r="A72">
        <v>2018</v>
      </c>
      <c r="B72" t="s">
        <v>78</v>
      </c>
      <c r="C72" s="2">
        <v>360105.05</v>
      </c>
      <c r="D72" s="2">
        <v>127182</v>
      </c>
      <c r="E72" s="6">
        <f t="shared" si="1"/>
        <v>2.8314152159896842</v>
      </c>
      <c r="F72" s="2"/>
      <c r="G72" s="2"/>
    </row>
    <row r="73" spans="1:7" x14ac:dyDescent="0.25">
      <c r="A73">
        <v>2018</v>
      </c>
      <c r="B73" t="s">
        <v>79</v>
      </c>
      <c r="C73" s="2">
        <v>432989.38333333336</v>
      </c>
      <c r="D73" s="2">
        <v>148728</v>
      </c>
      <c r="E73" s="6">
        <f t="shared" si="1"/>
        <v>2.9112835735929572</v>
      </c>
      <c r="F73" s="2"/>
      <c r="G73" s="2"/>
    </row>
    <row r="74" spans="1:7" x14ac:dyDescent="0.25">
      <c r="A74">
        <v>2018</v>
      </c>
      <c r="B74" t="s">
        <v>80</v>
      </c>
      <c r="C74" s="2">
        <v>343221.16666666698</v>
      </c>
      <c r="D74" s="2">
        <v>134403</v>
      </c>
      <c r="E74" s="6">
        <f t="shared" si="1"/>
        <v>2.5536719170455049</v>
      </c>
      <c r="F74" s="2"/>
      <c r="G74" s="2"/>
    </row>
    <row r="75" spans="1:7" x14ac:dyDescent="0.25">
      <c r="A75">
        <v>2018</v>
      </c>
      <c r="B75" t="s">
        <v>81</v>
      </c>
      <c r="C75" s="2">
        <v>358305.08333333302</v>
      </c>
      <c r="D75" s="2">
        <v>133767</v>
      </c>
      <c r="E75" s="6">
        <f t="shared" si="1"/>
        <v>2.6785760563766328</v>
      </c>
      <c r="F75" s="2"/>
      <c r="G75" s="2"/>
    </row>
    <row r="76" spans="1:7" x14ac:dyDescent="0.25">
      <c r="A76">
        <v>2019</v>
      </c>
      <c r="B76" s="1" t="s">
        <v>70</v>
      </c>
      <c r="C76" s="2">
        <v>344684.4</v>
      </c>
      <c r="D76" s="2">
        <v>141834</v>
      </c>
      <c r="E76" s="6">
        <f t="shared" si="1"/>
        <v>2.4301958627691529</v>
      </c>
      <c r="F76" s="2"/>
      <c r="G76" s="2"/>
    </row>
    <row r="77" spans="1:7" x14ac:dyDescent="0.25">
      <c r="A77">
        <v>2019</v>
      </c>
      <c r="B77" s="1" t="s">
        <v>71</v>
      </c>
      <c r="C77" s="2">
        <v>361114.31666666665</v>
      </c>
      <c r="D77" s="2">
        <v>131168</v>
      </c>
      <c r="E77" s="6">
        <f t="shared" si="1"/>
        <v>2.7530671861023013</v>
      </c>
      <c r="F77" s="2"/>
      <c r="G77" s="2"/>
    </row>
    <row r="78" spans="1:7" x14ac:dyDescent="0.25">
      <c r="A78">
        <v>2019</v>
      </c>
      <c r="B78" s="1" t="s">
        <v>72</v>
      </c>
      <c r="C78" s="2">
        <v>395719.73333333299</v>
      </c>
      <c r="D78" s="2">
        <v>142448</v>
      </c>
      <c r="E78" s="6">
        <f t="shared" si="1"/>
        <v>2.7779943090344053</v>
      </c>
      <c r="F78" s="2"/>
      <c r="G78" s="2"/>
    </row>
    <row r="79" spans="1:7" x14ac:dyDescent="0.25">
      <c r="A79">
        <v>2019</v>
      </c>
      <c r="B79" s="1" t="s">
        <v>73</v>
      </c>
      <c r="C79" s="2">
        <v>416773.41666666669</v>
      </c>
      <c r="D79" s="2">
        <v>128355</v>
      </c>
      <c r="E79" s="6">
        <f t="shared" si="1"/>
        <v>3.2470368639060938</v>
      </c>
      <c r="F79" s="2"/>
      <c r="G79" s="2"/>
    </row>
    <row r="80" spans="1:7" x14ac:dyDescent="0.25">
      <c r="A80">
        <v>2019</v>
      </c>
      <c r="B80" s="1" t="s">
        <v>74</v>
      </c>
      <c r="C80" s="2">
        <v>443896.35</v>
      </c>
      <c r="D80" s="2">
        <v>139644</v>
      </c>
      <c r="E80" s="6">
        <f t="shared" si="1"/>
        <v>3.1787713757841365</v>
      </c>
      <c r="F80" s="2"/>
      <c r="G80" s="2"/>
    </row>
    <row r="81" spans="1:12" x14ac:dyDescent="0.25">
      <c r="A81">
        <v>2019</v>
      </c>
      <c r="B81" s="1" t="s">
        <v>75</v>
      </c>
      <c r="C81" s="2">
        <v>392190.61666666664</v>
      </c>
      <c r="D81" s="2">
        <v>126023</v>
      </c>
      <c r="E81" s="6">
        <f t="shared" ref="E81:E128" si="2">C81/D81</f>
        <v>3.1120558681087314</v>
      </c>
      <c r="F81" s="2"/>
      <c r="G81" s="2"/>
    </row>
    <row r="82" spans="1:12" x14ac:dyDescent="0.25">
      <c r="A82">
        <v>2019</v>
      </c>
      <c r="B82" s="1" t="s">
        <v>76</v>
      </c>
      <c r="C82" s="2">
        <v>373823.63333333301</v>
      </c>
      <c r="D82" s="2">
        <v>134324</v>
      </c>
      <c r="E82" s="6">
        <f t="shared" si="2"/>
        <v>2.7829995632450868</v>
      </c>
      <c r="F82" s="2"/>
      <c r="G82" s="2"/>
    </row>
    <row r="83" spans="1:12" x14ac:dyDescent="0.25">
      <c r="A83">
        <v>2019</v>
      </c>
      <c r="B83" s="1" t="s">
        <v>77</v>
      </c>
      <c r="C83" s="2">
        <v>350302.48333333334</v>
      </c>
      <c r="D83" s="2">
        <v>135904</v>
      </c>
      <c r="E83" s="6">
        <f t="shared" si="2"/>
        <v>2.5775730172278473</v>
      </c>
      <c r="F83" s="2"/>
      <c r="G83" s="2"/>
    </row>
    <row r="84" spans="1:12" x14ac:dyDescent="0.25">
      <c r="A84">
        <v>2019</v>
      </c>
      <c r="B84" s="1" t="s">
        <v>78</v>
      </c>
      <c r="C84" s="2">
        <v>365821.73333333334</v>
      </c>
      <c r="D84" s="2">
        <v>124685</v>
      </c>
      <c r="E84" s="6">
        <f t="shared" si="2"/>
        <v>2.9339674646776546</v>
      </c>
      <c r="F84" s="2"/>
      <c r="G84" s="2"/>
    </row>
    <row r="85" spans="1:12" x14ac:dyDescent="0.25">
      <c r="A85">
        <v>2019</v>
      </c>
      <c r="B85" s="1" t="s">
        <v>79</v>
      </c>
      <c r="C85" s="2">
        <v>448281.58333333331</v>
      </c>
      <c r="D85" s="2">
        <v>139494</v>
      </c>
      <c r="E85" s="6">
        <f>C85/D85</f>
        <v>3.2136262730535603</v>
      </c>
      <c r="F85" s="2"/>
      <c r="G85" s="2"/>
    </row>
    <row r="86" spans="1:12" x14ac:dyDescent="0.25">
      <c r="A86">
        <v>2019</v>
      </c>
      <c r="B86" s="1" t="s">
        <v>80</v>
      </c>
      <c r="C86" s="2">
        <v>394784.95</v>
      </c>
      <c r="D86" s="2">
        <v>125345</v>
      </c>
      <c r="E86" s="6">
        <f t="shared" si="2"/>
        <v>3.1495867405959554</v>
      </c>
      <c r="F86" s="2"/>
      <c r="G86" s="2"/>
    </row>
    <row r="87" spans="1:12" x14ac:dyDescent="0.25">
      <c r="A87">
        <v>2019</v>
      </c>
      <c r="B87" s="1" t="s">
        <v>81</v>
      </c>
      <c r="C87" s="2">
        <v>357367.16666666669</v>
      </c>
      <c r="D87" s="2">
        <v>123171</v>
      </c>
      <c r="E87" s="6">
        <f t="shared" si="2"/>
        <v>2.9013904788194194</v>
      </c>
      <c r="F87" s="2"/>
      <c r="G87" s="2"/>
    </row>
    <row r="88" spans="1:12" x14ac:dyDescent="0.25">
      <c r="A88">
        <v>2020</v>
      </c>
      <c r="B88" s="1" t="s">
        <v>70</v>
      </c>
      <c r="C88" s="2">
        <v>340548.63333333336</v>
      </c>
      <c r="D88" s="2">
        <v>132604</v>
      </c>
      <c r="E88" s="6">
        <f>C88/D88</f>
        <v>2.5681625994188213</v>
      </c>
      <c r="F88" s="2"/>
      <c r="G88" s="2"/>
      <c r="H88" s="2"/>
      <c r="J88" s="6"/>
      <c r="K88" s="2"/>
    </row>
    <row r="89" spans="1:12" x14ac:dyDescent="0.25">
      <c r="A89">
        <v>2020</v>
      </c>
      <c r="B89" s="1" t="s">
        <v>71</v>
      </c>
      <c r="C89" s="2">
        <v>376733</v>
      </c>
      <c r="D89" s="2">
        <v>125959</v>
      </c>
      <c r="E89" s="6">
        <f>C89/D89</f>
        <v>2.9909176795623971</v>
      </c>
      <c r="F89" s="2"/>
      <c r="G89" s="2"/>
      <c r="H89" s="2"/>
      <c r="J89" s="17"/>
      <c r="K89" s="30"/>
      <c r="L89" s="13"/>
    </row>
    <row r="90" spans="1:12" x14ac:dyDescent="0.25">
      <c r="A90">
        <v>2020</v>
      </c>
      <c r="B90" s="1" t="s">
        <v>72</v>
      </c>
      <c r="C90" s="2">
        <v>391704.76666666666</v>
      </c>
      <c r="D90" s="2">
        <v>138895</v>
      </c>
      <c r="E90" s="6">
        <f t="shared" si="2"/>
        <v>2.820150233389731</v>
      </c>
      <c r="F90" s="2"/>
      <c r="G90" s="2"/>
      <c r="J90" s="17"/>
      <c r="K90" s="30"/>
      <c r="L90" s="13"/>
    </row>
    <row r="91" spans="1:12" x14ac:dyDescent="0.25">
      <c r="A91">
        <v>2020</v>
      </c>
      <c r="B91" s="1" t="s">
        <v>73</v>
      </c>
      <c r="C91" s="2">
        <v>276029</v>
      </c>
      <c r="D91" s="2">
        <v>102997</v>
      </c>
      <c r="E91" s="6">
        <f t="shared" si="2"/>
        <v>2.6799712612988729</v>
      </c>
      <c r="F91" s="2"/>
      <c r="G91" s="2"/>
      <c r="J91" s="2"/>
      <c r="K91" s="2"/>
    </row>
    <row r="92" spans="1:12" x14ac:dyDescent="0.25">
      <c r="A92">
        <v>2020</v>
      </c>
      <c r="B92" s="1" t="s">
        <v>74</v>
      </c>
      <c r="C92" s="2">
        <v>285093.93333333335</v>
      </c>
      <c r="D92" s="2">
        <v>99333</v>
      </c>
      <c r="E92" s="6">
        <f t="shared" si="2"/>
        <v>2.8700827855127033</v>
      </c>
      <c r="F92" s="2"/>
      <c r="G92" s="2"/>
      <c r="J92" s="2"/>
      <c r="K92" s="2"/>
    </row>
    <row r="93" spans="1:12" x14ac:dyDescent="0.25">
      <c r="A93">
        <v>2020</v>
      </c>
      <c r="B93" s="1" t="s">
        <v>75</v>
      </c>
      <c r="C93" s="2">
        <v>335265.88333333336</v>
      </c>
      <c r="D93" s="2">
        <v>96456</v>
      </c>
      <c r="E93" s="6">
        <f t="shared" si="2"/>
        <v>3.4758426985706783</v>
      </c>
      <c r="F93" s="2"/>
      <c r="G93" s="2"/>
      <c r="J93" s="2"/>
      <c r="K93" s="2"/>
    </row>
    <row r="94" spans="1:12" x14ac:dyDescent="0.25">
      <c r="A94">
        <v>2020</v>
      </c>
      <c r="B94" s="1" t="s">
        <v>76</v>
      </c>
      <c r="C94" s="2">
        <v>441169.56666666665</v>
      </c>
      <c r="D94" s="2">
        <v>98454</v>
      </c>
      <c r="E94" s="6">
        <f t="shared" si="2"/>
        <v>4.4809714858377179</v>
      </c>
      <c r="F94" s="2"/>
      <c r="G94" s="2"/>
      <c r="J94" s="2"/>
      <c r="K94" s="2"/>
    </row>
    <row r="95" spans="1:12" x14ac:dyDescent="0.25">
      <c r="A95">
        <v>2020</v>
      </c>
      <c r="B95" s="1" t="s">
        <v>77</v>
      </c>
      <c r="C95" s="2">
        <v>368118.05</v>
      </c>
      <c r="D95" s="2">
        <v>97321</v>
      </c>
      <c r="E95" s="6">
        <f t="shared" si="2"/>
        <v>3.7825140514380244</v>
      </c>
      <c r="F95" s="2"/>
      <c r="G95" s="2"/>
      <c r="J95" s="2"/>
      <c r="K95" s="2"/>
    </row>
    <row r="96" spans="1:12" x14ac:dyDescent="0.25">
      <c r="A96">
        <v>2020</v>
      </c>
      <c r="B96" s="1" t="s">
        <v>78</v>
      </c>
      <c r="C96" s="2">
        <v>359172.01666666666</v>
      </c>
      <c r="D96" s="2">
        <v>102553</v>
      </c>
      <c r="E96" s="6">
        <f t="shared" si="2"/>
        <v>3.5023062871555846</v>
      </c>
      <c r="F96" s="2"/>
      <c r="G96" s="2"/>
      <c r="J96" s="2"/>
      <c r="K96" s="2"/>
    </row>
    <row r="97" spans="1:7" x14ac:dyDescent="0.25">
      <c r="A97">
        <v>2020</v>
      </c>
      <c r="B97" s="1" t="s">
        <v>79</v>
      </c>
      <c r="C97" s="2">
        <v>411161.81666666665</v>
      </c>
      <c r="D97" s="2">
        <v>111169</v>
      </c>
      <c r="E97" s="6">
        <f t="shared" si="2"/>
        <v>3.6985294161741731</v>
      </c>
      <c r="F97" s="2"/>
      <c r="G97" s="2"/>
    </row>
    <row r="98" spans="1:7" x14ac:dyDescent="0.25">
      <c r="A98">
        <v>2020</v>
      </c>
      <c r="B98" s="1" t="s">
        <v>80</v>
      </c>
      <c r="C98" s="2">
        <v>421238.66666666669</v>
      </c>
      <c r="D98" s="2">
        <v>106560</v>
      </c>
      <c r="E98" s="6">
        <f t="shared" si="2"/>
        <v>3.9530655655655655</v>
      </c>
      <c r="F98" s="2"/>
      <c r="G98" s="2"/>
    </row>
    <row r="99" spans="1:7" x14ac:dyDescent="0.25">
      <c r="A99">
        <v>2020</v>
      </c>
      <c r="B99" s="1" t="s">
        <v>81</v>
      </c>
      <c r="C99" s="2">
        <v>455012.88333333336</v>
      </c>
      <c r="D99" s="2">
        <v>108766</v>
      </c>
      <c r="E99" s="6">
        <f t="shared" si="2"/>
        <v>4.183411023052547</v>
      </c>
      <c r="F99" s="2"/>
      <c r="G99" s="2"/>
    </row>
    <row r="100" spans="1:7" x14ac:dyDescent="0.25">
      <c r="A100">
        <v>2021</v>
      </c>
      <c r="B100" s="1" t="s">
        <v>70</v>
      </c>
      <c r="C100" s="2">
        <v>375893.33333333331</v>
      </c>
      <c r="D100" s="2">
        <v>102198</v>
      </c>
      <c r="E100" s="6">
        <f t="shared" si="2"/>
        <v>3.6780889384658537</v>
      </c>
      <c r="F100" s="2"/>
      <c r="G100" s="2"/>
    </row>
    <row r="101" spans="1:7" x14ac:dyDescent="0.25">
      <c r="A101">
        <v>2021</v>
      </c>
      <c r="B101" s="1" t="s">
        <v>71</v>
      </c>
      <c r="C101" s="2">
        <v>389231.53333333333</v>
      </c>
      <c r="D101" s="2">
        <v>98212</v>
      </c>
      <c r="E101" s="6">
        <f t="shared" si="2"/>
        <v>3.9631769369662906</v>
      </c>
      <c r="F101" s="2"/>
      <c r="G101" s="2"/>
    </row>
    <row r="102" spans="1:7" x14ac:dyDescent="0.25">
      <c r="A102">
        <v>2021</v>
      </c>
      <c r="B102" s="1" t="s">
        <v>72</v>
      </c>
      <c r="C102" s="2">
        <v>475483.16666666669</v>
      </c>
      <c r="D102" s="2">
        <v>120858</v>
      </c>
      <c r="E102" s="6">
        <f t="shared" si="2"/>
        <v>3.9342299778803778</v>
      </c>
      <c r="F102" s="2"/>
      <c r="G102" s="2"/>
    </row>
    <row r="103" spans="1:7" x14ac:dyDescent="0.25">
      <c r="A103">
        <v>2021</v>
      </c>
      <c r="B103" s="1" t="s">
        <v>73</v>
      </c>
      <c r="C103" s="2">
        <v>475050.066666667</v>
      </c>
      <c r="D103" s="2">
        <v>111086</v>
      </c>
      <c r="E103" s="6">
        <f t="shared" si="2"/>
        <v>4.2764170702578816</v>
      </c>
      <c r="F103" s="2"/>
      <c r="G103" s="2"/>
    </row>
    <row r="104" spans="1:7" x14ac:dyDescent="0.25">
      <c r="A104">
        <v>2021</v>
      </c>
      <c r="B104" s="1" t="s">
        <v>74</v>
      </c>
      <c r="C104" s="2">
        <v>545507.66666666663</v>
      </c>
      <c r="D104" s="2">
        <v>110556</v>
      </c>
      <c r="E104" s="6">
        <f t="shared" si="2"/>
        <v>4.9342203649432559</v>
      </c>
      <c r="F104" s="2"/>
      <c r="G104" s="2"/>
    </row>
    <row r="105" spans="1:7" x14ac:dyDescent="0.25">
      <c r="A105">
        <v>2021</v>
      </c>
      <c r="B105" s="1" t="s">
        <v>75</v>
      </c>
      <c r="C105" s="2">
        <v>481765.76666666666</v>
      </c>
      <c r="D105" s="2">
        <v>115536</v>
      </c>
      <c r="E105" s="6">
        <f t="shared" si="2"/>
        <v>4.1698324908830724</v>
      </c>
      <c r="F105" s="2"/>
      <c r="G105" s="2"/>
    </row>
    <row r="106" spans="1:7" x14ac:dyDescent="0.25">
      <c r="A106">
        <v>2021</v>
      </c>
      <c r="B106" s="1" t="s">
        <v>76</v>
      </c>
      <c r="C106" s="2">
        <v>468501.65</v>
      </c>
      <c r="D106" s="2">
        <v>112285</v>
      </c>
      <c r="E106" s="6">
        <f t="shared" si="2"/>
        <v>4.1724330943581069</v>
      </c>
      <c r="F106" s="2"/>
      <c r="G106" s="2"/>
    </row>
    <row r="107" spans="1:7" x14ac:dyDescent="0.25">
      <c r="A107">
        <v>2021</v>
      </c>
      <c r="B107" s="1" t="s">
        <v>77</v>
      </c>
      <c r="C107" s="2">
        <v>446299.96666666667</v>
      </c>
      <c r="D107" s="2">
        <v>111297</v>
      </c>
      <c r="E107" s="6">
        <f t="shared" si="2"/>
        <v>4.0099909850819584</v>
      </c>
      <c r="F107" s="2"/>
      <c r="G107" s="2"/>
    </row>
    <row r="108" spans="1:7" x14ac:dyDescent="0.25">
      <c r="A108">
        <v>2021</v>
      </c>
      <c r="B108" s="1" t="s">
        <v>78</v>
      </c>
      <c r="C108" s="2">
        <v>389652.6</v>
      </c>
      <c r="D108" s="2">
        <v>110045</v>
      </c>
      <c r="E108" s="6">
        <f t="shared" si="2"/>
        <v>3.5408478349766002</v>
      </c>
      <c r="F108" s="2"/>
      <c r="G108" s="2"/>
    </row>
    <row r="109" spans="1:7" x14ac:dyDescent="0.25">
      <c r="A109">
        <v>2021</v>
      </c>
      <c r="B109" s="1" t="s">
        <v>79</v>
      </c>
      <c r="C109" s="2">
        <v>374760.06666666665</v>
      </c>
      <c r="D109" s="2">
        <v>112509</v>
      </c>
      <c r="E109" s="6">
        <f t="shared" si="2"/>
        <v>3.3309341178631633</v>
      </c>
      <c r="F109" s="2"/>
      <c r="G109" s="2"/>
    </row>
    <row r="110" spans="1:7" x14ac:dyDescent="0.25">
      <c r="A110">
        <v>2021</v>
      </c>
      <c r="B110" s="1" t="s">
        <v>80</v>
      </c>
      <c r="C110" s="2">
        <v>367275.55</v>
      </c>
      <c r="D110" s="2">
        <v>113237</v>
      </c>
      <c r="E110" s="6">
        <f t="shared" si="2"/>
        <v>3.2434235276455574</v>
      </c>
      <c r="F110" s="2"/>
      <c r="G110" s="2"/>
    </row>
    <row r="111" spans="1:7" x14ac:dyDescent="0.25">
      <c r="A111">
        <v>2021</v>
      </c>
      <c r="B111" s="1" t="s">
        <v>81</v>
      </c>
      <c r="C111" s="2">
        <v>407426.91666666669</v>
      </c>
      <c r="D111" s="2">
        <v>111444</v>
      </c>
      <c r="E111" s="6">
        <f t="shared" si="2"/>
        <v>3.6558892059390069</v>
      </c>
      <c r="F111" s="2"/>
      <c r="G111" s="2"/>
    </row>
    <row r="112" spans="1:7" x14ac:dyDescent="0.25">
      <c r="A112">
        <v>2022</v>
      </c>
      <c r="B112" s="1" t="s">
        <v>70</v>
      </c>
      <c r="C112" s="2">
        <v>306315.56666666665</v>
      </c>
      <c r="D112" s="2">
        <v>104075</v>
      </c>
      <c r="E112" s="6">
        <f t="shared" si="2"/>
        <v>2.9432194731363599</v>
      </c>
      <c r="F112" s="2"/>
      <c r="G112" s="2"/>
    </row>
    <row r="113" spans="1:7" x14ac:dyDescent="0.25">
      <c r="A113">
        <v>2022</v>
      </c>
      <c r="B113" s="1" t="s">
        <v>71</v>
      </c>
      <c r="C113" s="2">
        <v>326192.38333333336</v>
      </c>
      <c r="D113" s="2">
        <v>105315</v>
      </c>
      <c r="E113" s="6">
        <f t="shared" si="2"/>
        <v>3.0973022203231579</v>
      </c>
      <c r="F113" s="2"/>
      <c r="G113" s="2"/>
    </row>
    <row r="114" spans="1:7" x14ac:dyDescent="0.25">
      <c r="A114">
        <v>2022</v>
      </c>
      <c r="B114" s="1" t="s">
        <v>72</v>
      </c>
      <c r="C114" s="2">
        <v>413816.21666666667</v>
      </c>
      <c r="D114" s="2">
        <v>123683</v>
      </c>
      <c r="E114" s="6">
        <f t="shared" si="2"/>
        <v>3.3457808806923075</v>
      </c>
      <c r="F114" s="2"/>
      <c r="G114" s="2"/>
    </row>
    <row r="115" spans="1:7" x14ac:dyDescent="0.25">
      <c r="A115">
        <v>2022</v>
      </c>
      <c r="B115" s="1" t="s">
        <v>73</v>
      </c>
      <c r="C115" s="2">
        <v>427763.5</v>
      </c>
      <c r="D115" s="2">
        <v>118935</v>
      </c>
      <c r="E115" s="6">
        <f t="shared" si="2"/>
        <v>3.5966157985454239</v>
      </c>
    </row>
    <row r="116" spans="1:7" x14ac:dyDescent="0.25">
      <c r="A116">
        <v>2022</v>
      </c>
      <c r="B116" s="1" t="s">
        <v>74</v>
      </c>
      <c r="C116" s="2">
        <v>436358.15</v>
      </c>
      <c r="D116" s="2">
        <v>136992</v>
      </c>
      <c r="E116" s="6">
        <f t="shared" si="2"/>
        <v>3.1852819872693297</v>
      </c>
    </row>
    <row r="117" spans="1:7" x14ac:dyDescent="0.25">
      <c r="A117">
        <v>2022</v>
      </c>
      <c r="B117" s="1" t="s">
        <v>75</v>
      </c>
      <c r="C117" s="2">
        <v>480043.13333333336</v>
      </c>
      <c r="D117" s="2">
        <v>124264</v>
      </c>
      <c r="E117" s="6">
        <f t="shared" si="2"/>
        <v>3.863090946157643</v>
      </c>
    </row>
    <row r="118" spans="1:7" x14ac:dyDescent="0.25">
      <c r="A118">
        <v>2022</v>
      </c>
      <c r="B118" s="1" t="s">
        <v>76</v>
      </c>
      <c r="C118" s="2">
        <v>436193.18333333335</v>
      </c>
      <c r="D118" s="2">
        <v>113231</v>
      </c>
      <c r="E118" s="6">
        <f t="shared" si="2"/>
        <v>3.8522417300327061</v>
      </c>
    </row>
    <row r="119" spans="1:7" x14ac:dyDescent="0.25">
      <c r="A119">
        <v>2022</v>
      </c>
      <c r="B119" s="1" t="s">
        <v>77</v>
      </c>
      <c r="C119" s="2">
        <v>447529.58333333331</v>
      </c>
      <c r="D119" s="2">
        <v>118814</v>
      </c>
      <c r="E119" s="6">
        <f t="shared" si="2"/>
        <v>3.7666401546394641</v>
      </c>
    </row>
    <row r="120" spans="1:7" x14ac:dyDescent="0.25">
      <c r="A120">
        <v>2022</v>
      </c>
      <c r="B120" s="1" t="s">
        <v>78</v>
      </c>
      <c r="C120" s="2">
        <v>470516.2</v>
      </c>
      <c r="D120" s="2">
        <v>118888</v>
      </c>
      <c r="E120" s="6">
        <f t="shared" si="2"/>
        <v>3.9576424870466322</v>
      </c>
    </row>
    <row r="121" spans="1:7" x14ac:dyDescent="0.25">
      <c r="A121">
        <v>2022</v>
      </c>
      <c r="B121" s="1" t="s">
        <v>79</v>
      </c>
      <c r="C121" s="2">
        <v>437458.25</v>
      </c>
      <c r="D121" s="2">
        <v>117040</v>
      </c>
      <c r="E121" s="6">
        <f t="shared" si="2"/>
        <v>3.7376815618591936</v>
      </c>
    </row>
    <row r="122" spans="1:7" x14ac:dyDescent="0.25">
      <c r="A122">
        <v>2022</v>
      </c>
      <c r="B122" s="1" t="s">
        <v>80</v>
      </c>
      <c r="C122" s="2">
        <v>409565.05</v>
      </c>
      <c r="D122" s="2">
        <v>113039</v>
      </c>
      <c r="E122" s="6">
        <f t="shared" si="2"/>
        <v>3.6232189775210326</v>
      </c>
    </row>
    <row r="123" spans="1:7" x14ac:dyDescent="0.25">
      <c r="A123">
        <v>2022</v>
      </c>
      <c r="B123" s="1" t="s">
        <v>81</v>
      </c>
      <c r="C123" s="2">
        <v>421184.76666666666</v>
      </c>
      <c r="D123" s="2">
        <v>115384</v>
      </c>
      <c r="E123" s="6">
        <f t="shared" si="2"/>
        <v>3.6502874459774897</v>
      </c>
    </row>
    <row r="124" spans="1:7" x14ac:dyDescent="0.25">
      <c r="A124">
        <v>2023</v>
      </c>
      <c r="B124" s="1" t="s">
        <v>70</v>
      </c>
      <c r="C124" s="2">
        <v>425650.9</v>
      </c>
      <c r="D124" s="2">
        <v>113266</v>
      </c>
      <c r="E124" s="6">
        <f t="shared" si="2"/>
        <v>3.7579759151025023</v>
      </c>
    </row>
    <row r="125" spans="1:7" x14ac:dyDescent="0.25">
      <c r="A125">
        <v>2023</v>
      </c>
      <c r="B125" s="1" t="s">
        <v>71</v>
      </c>
      <c r="C125" s="2">
        <v>463046.26666666666</v>
      </c>
      <c r="D125" s="2">
        <v>111760</v>
      </c>
      <c r="E125" s="6">
        <f t="shared" si="2"/>
        <v>4.1432199952278692</v>
      </c>
    </row>
    <row r="126" spans="1:7" x14ac:dyDescent="0.25">
      <c r="A126">
        <v>2023</v>
      </c>
      <c r="B126" s="1" t="s">
        <v>72</v>
      </c>
      <c r="C126" s="2">
        <v>491436.79999999999</v>
      </c>
      <c r="D126" s="2">
        <v>129568</v>
      </c>
      <c r="E126" s="6">
        <f t="shared" si="2"/>
        <v>3.7928871326253395</v>
      </c>
    </row>
    <row r="127" spans="1:7" x14ac:dyDescent="0.25">
      <c r="A127">
        <v>2023</v>
      </c>
      <c r="B127" s="1" t="s">
        <v>73</v>
      </c>
      <c r="C127" s="2">
        <v>464131.46666666667</v>
      </c>
      <c r="D127" s="2">
        <v>113494</v>
      </c>
      <c r="E127" s="6">
        <f t="shared" si="2"/>
        <v>4.0894802074705856</v>
      </c>
    </row>
    <row r="128" spans="1:7" x14ac:dyDescent="0.25">
      <c r="A128">
        <v>2023</v>
      </c>
      <c r="B128" s="1" t="s">
        <v>74</v>
      </c>
      <c r="C128" s="2">
        <v>517026.65</v>
      </c>
      <c r="D128" s="2">
        <v>127813</v>
      </c>
      <c r="E128" s="6">
        <f t="shared" si="2"/>
        <v>4.0451804589517497</v>
      </c>
    </row>
    <row r="129" spans="1:9" x14ac:dyDescent="0.25">
      <c r="A129">
        <v>2023</v>
      </c>
      <c r="B129" s="1" t="s">
        <v>75</v>
      </c>
      <c r="C129" s="2">
        <v>521900.71666666667</v>
      </c>
      <c r="D129" s="2">
        <v>126675</v>
      </c>
      <c r="E129" s="6">
        <f t="shared" ref="E129:E144" si="3">C129/D129</f>
        <v>4.1199977633050455</v>
      </c>
    </row>
    <row r="130" spans="1:9" x14ac:dyDescent="0.25">
      <c r="A130">
        <v>2023</v>
      </c>
      <c r="B130" s="1" t="s">
        <v>76</v>
      </c>
      <c r="C130" s="2">
        <v>483330.8</v>
      </c>
      <c r="D130" s="2">
        <v>117787</v>
      </c>
      <c r="E130" s="6">
        <f t="shared" si="3"/>
        <v>4.1034307691001555</v>
      </c>
    </row>
    <row r="131" spans="1:9" x14ac:dyDescent="0.25">
      <c r="A131">
        <v>2023</v>
      </c>
      <c r="B131" s="1" t="s">
        <v>77</v>
      </c>
      <c r="C131" s="2">
        <v>518939.46669999999</v>
      </c>
      <c r="D131" s="2">
        <v>128213</v>
      </c>
      <c r="E131" s="70">
        <f t="shared" si="3"/>
        <v>4.0474793250294434</v>
      </c>
    </row>
    <row r="132" spans="1:9" x14ac:dyDescent="0.25">
      <c r="A132">
        <v>2023</v>
      </c>
      <c r="B132" s="1" t="s">
        <v>78</v>
      </c>
      <c r="C132" s="2">
        <v>573338</v>
      </c>
      <c r="D132" s="2">
        <v>120693</v>
      </c>
      <c r="E132" s="6">
        <f t="shared" si="3"/>
        <v>4.750383203665498</v>
      </c>
    </row>
    <row r="133" spans="1:9" x14ac:dyDescent="0.25">
      <c r="A133">
        <v>2023</v>
      </c>
      <c r="B133" s="1" t="s">
        <v>79</v>
      </c>
      <c r="C133" s="2">
        <v>666426.85</v>
      </c>
      <c r="D133" s="2">
        <v>128114</v>
      </c>
      <c r="E133" s="6">
        <f t="shared" si="3"/>
        <v>5.2018268885523833</v>
      </c>
    </row>
    <row r="134" spans="1:9" x14ac:dyDescent="0.25">
      <c r="A134">
        <v>2023</v>
      </c>
      <c r="B134" s="1" t="s">
        <v>80</v>
      </c>
      <c r="C134" s="2">
        <v>559737.15</v>
      </c>
      <c r="D134" s="2">
        <v>123495</v>
      </c>
      <c r="E134" s="6">
        <f t="shared" si="3"/>
        <v>4.5324681161180616</v>
      </c>
    </row>
    <row r="135" spans="1:9" x14ac:dyDescent="0.25">
      <c r="A135">
        <v>2023</v>
      </c>
      <c r="B135" s="1" t="s">
        <v>81</v>
      </c>
      <c r="C135" s="2">
        <v>529195.316666667</v>
      </c>
      <c r="D135" s="2">
        <v>121032</v>
      </c>
      <c r="E135" s="6">
        <f t="shared" si="3"/>
        <v>4.3723586875096423</v>
      </c>
    </row>
    <row r="136" spans="1:9" x14ac:dyDescent="0.25">
      <c r="A136">
        <v>2024</v>
      </c>
      <c r="B136" s="1" t="s">
        <v>70</v>
      </c>
      <c r="C136" s="2">
        <v>492153.71666666667</v>
      </c>
      <c r="D136" s="2">
        <v>124207</v>
      </c>
      <c r="E136" s="6">
        <f t="shared" si="3"/>
        <v>3.9623669895148153</v>
      </c>
    </row>
    <row r="137" spans="1:9" x14ac:dyDescent="0.25">
      <c r="A137">
        <v>2024</v>
      </c>
      <c r="B137" s="1" t="s">
        <v>71</v>
      </c>
      <c r="C137" s="2">
        <v>553197.6</v>
      </c>
      <c r="D137" s="2">
        <v>126470</v>
      </c>
      <c r="E137" s="6">
        <f t="shared" si="3"/>
        <v>4.3741409029809439</v>
      </c>
    </row>
    <row r="138" spans="1:9" x14ac:dyDescent="0.25">
      <c r="A138">
        <v>2024</v>
      </c>
      <c r="B138" s="1" t="s">
        <v>72</v>
      </c>
      <c r="C138" s="2">
        <v>526595.36666666705</v>
      </c>
      <c r="D138" s="2">
        <v>121255</v>
      </c>
      <c r="E138" s="6">
        <f t="shared" si="3"/>
        <v>4.3428754827979636</v>
      </c>
    </row>
    <row r="139" spans="1:9" x14ac:dyDescent="0.25">
      <c r="A139">
        <v>2024</v>
      </c>
      <c r="B139" s="1" t="s">
        <v>73</v>
      </c>
      <c r="C139" s="2">
        <v>613282.76666666672</v>
      </c>
      <c r="D139" s="2">
        <v>133926</v>
      </c>
      <c r="E139" s="6">
        <f t="shared" si="3"/>
        <v>4.5792659130166413</v>
      </c>
    </row>
    <row r="140" spans="1:9" x14ac:dyDescent="0.25">
      <c r="A140">
        <v>2024</v>
      </c>
      <c r="B140" s="1" t="s">
        <v>74</v>
      </c>
      <c r="C140" s="2">
        <v>594599.28333333333</v>
      </c>
      <c r="D140" s="2">
        <v>131697</v>
      </c>
      <c r="E140" s="6">
        <f t="shared" si="3"/>
        <v>4.5149037816604274</v>
      </c>
    </row>
    <row r="141" spans="1:9" x14ac:dyDescent="0.25">
      <c r="A141">
        <v>2024</v>
      </c>
      <c r="B141" s="1" t="s">
        <v>75</v>
      </c>
      <c r="C141" s="2">
        <v>556457.56666666665</v>
      </c>
      <c r="D141" s="2">
        <v>118029</v>
      </c>
      <c r="E141" s="6">
        <f t="shared" si="3"/>
        <v>4.7145834215884799</v>
      </c>
    </row>
    <row r="142" spans="1:9" x14ac:dyDescent="0.25">
      <c r="A142">
        <v>2024</v>
      </c>
      <c r="B142" s="1" t="s">
        <v>76</v>
      </c>
      <c r="C142" s="2">
        <v>598270</v>
      </c>
      <c r="D142" s="2">
        <v>123015</v>
      </c>
      <c r="E142" s="6">
        <f t="shared" si="3"/>
        <v>4.8633906434174694</v>
      </c>
    </row>
    <row r="143" spans="1:9" x14ac:dyDescent="0.25">
      <c r="A143">
        <v>2024</v>
      </c>
      <c r="B143" s="1" t="s">
        <v>77</v>
      </c>
      <c r="C143" s="2">
        <v>603602</v>
      </c>
      <c r="D143" s="2">
        <v>123329</v>
      </c>
      <c r="E143" s="6">
        <f t="shared" si="3"/>
        <v>4.8942422301324102</v>
      </c>
      <c r="I143" s="2"/>
    </row>
    <row r="144" spans="1:9" x14ac:dyDescent="0.25">
      <c r="A144">
        <v>2024</v>
      </c>
      <c r="B144" s="1" t="s">
        <v>78</v>
      </c>
      <c r="C144" s="2">
        <v>589520</v>
      </c>
      <c r="D144" s="2">
        <v>111492</v>
      </c>
      <c r="E144" s="6">
        <f t="shared" si="3"/>
        <v>5.2875542639830657</v>
      </c>
    </row>
    <row r="145" spans="2:4" x14ac:dyDescent="0.25">
      <c r="B145" s="1"/>
      <c r="C145" s="2"/>
      <c r="D145" s="2"/>
    </row>
    <row r="146" spans="2:4" x14ac:dyDescent="0.25">
      <c r="B146" s="1"/>
      <c r="C146" s="2"/>
      <c r="D146" s="2"/>
    </row>
    <row r="147" spans="2:4" x14ac:dyDescent="0.25">
      <c r="B147" s="1"/>
      <c r="C147" s="2"/>
      <c r="D147" s="2"/>
    </row>
    <row r="148" spans="2:4" x14ac:dyDescent="0.25">
      <c r="B148" s="1"/>
      <c r="C148" s="2"/>
      <c r="D148" s="2"/>
    </row>
    <row r="149" spans="2:4" x14ac:dyDescent="0.25">
      <c r="B149" s="1"/>
      <c r="C149" s="2"/>
      <c r="D149" s="2"/>
    </row>
    <row r="150" spans="2:4" x14ac:dyDescent="0.25">
      <c r="B150" s="1"/>
      <c r="C150" s="2"/>
      <c r="D150" s="2"/>
    </row>
    <row r="151" spans="2:4" x14ac:dyDescent="0.25">
      <c r="B151" s="1"/>
      <c r="C151" s="2"/>
      <c r="D151" s="2"/>
    </row>
    <row r="152" spans="2:4" x14ac:dyDescent="0.25">
      <c r="B152" s="1"/>
      <c r="C152" s="2"/>
      <c r="D152" s="2"/>
    </row>
    <row r="153" spans="2:4" x14ac:dyDescent="0.25">
      <c r="B153" s="1"/>
      <c r="C153" s="2"/>
      <c r="D153" s="2"/>
    </row>
    <row r="154" spans="2:4" x14ac:dyDescent="0.25">
      <c r="B154" s="1"/>
      <c r="C154" s="2"/>
      <c r="D154" s="2"/>
    </row>
    <row r="155" spans="2:4" x14ac:dyDescent="0.25">
      <c r="B155" s="1"/>
      <c r="C155" s="2"/>
      <c r="D155" s="2"/>
    </row>
    <row r="156" spans="2:4" x14ac:dyDescent="0.25">
      <c r="B156" s="1"/>
      <c r="C156" s="2"/>
      <c r="D156" s="2"/>
    </row>
    <row r="157" spans="2:4" x14ac:dyDescent="0.25">
      <c r="B157" s="1"/>
      <c r="C157" s="2"/>
      <c r="D157" s="2"/>
    </row>
    <row r="158" spans="2:4" x14ac:dyDescent="0.25">
      <c r="B158" s="1"/>
      <c r="C158" s="2"/>
      <c r="D158" s="2"/>
    </row>
    <row r="159" spans="2:4" x14ac:dyDescent="0.25">
      <c r="B159" s="1"/>
      <c r="C159" s="2"/>
      <c r="D159" s="2"/>
    </row>
    <row r="160" spans="2:4" x14ac:dyDescent="0.25">
      <c r="B160" s="1"/>
      <c r="C160" s="2"/>
      <c r="D160" s="2"/>
    </row>
    <row r="161" spans="2:4" x14ac:dyDescent="0.25">
      <c r="B161" s="1"/>
      <c r="C161" s="2"/>
      <c r="D161" s="2"/>
    </row>
    <row r="162" spans="2:4" x14ac:dyDescent="0.25">
      <c r="B162" s="1"/>
      <c r="C162" s="2"/>
      <c r="D162" s="2"/>
    </row>
    <row r="163" spans="2:4" x14ac:dyDescent="0.25">
      <c r="B163" s="1"/>
      <c r="C163" s="2"/>
      <c r="D163" s="2"/>
    </row>
    <row r="164" spans="2:4" x14ac:dyDescent="0.25">
      <c r="B164" s="1"/>
      <c r="C164" s="2"/>
      <c r="D164" s="2"/>
    </row>
    <row r="165" spans="2:4" x14ac:dyDescent="0.25">
      <c r="B165" s="1"/>
      <c r="C165" s="2"/>
      <c r="D165" s="2"/>
    </row>
    <row r="166" spans="2:4" x14ac:dyDescent="0.25">
      <c r="B166" s="1"/>
      <c r="C166" s="2"/>
      <c r="D166" s="2"/>
    </row>
    <row r="167" spans="2:4" x14ac:dyDescent="0.25">
      <c r="B167" s="1"/>
      <c r="C167" s="2"/>
      <c r="D167" s="2"/>
    </row>
    <row r="168" spans="2:4" x14ac:dyDescent="0.25">
      <c r="B168" s="1"/>
      <c r="C168" s="2"/>
      <c r="D168" s="2"/>
    </row>
    <row r="169" spans="2:4" x14ac:dyDescent="0.25">
      <c r="B169" s="1"/>
      <c r="C169" s="2"/>
      <c r="D169" s="2"/>
    </row>
    <row r="170" spans="2:4" x14ac:dyDescent="0.25">
      <c r="B170" s="1"/>
      <c r="C170" s="2"/>
      <c r="D170" s="2"/>
    </row>
    <row r="171" spans="2:4" x14ac:dyDescent="0.25">
      <c r="B171" s="1"/>
      <c r="C171" s="2"/>
      <c r="D171" s="2"/>
    </row>
    <row r="172" spans="2:4" x14ac:dyDescent="0.25">
      <c r="B172" s="1"/>
      <c r="C172" s="2"/>
      <c r="D172" s="2"/>
    </row>
    <row r="173" spans="2:4" x14ac:dyDescent="0.25">
      <c r="B173" s="1"/>
      <c r="C173" s="2"/>
      <c r="D173" s="2"/>
    </row>
    <row r="174" spans="2:4" x14ac:dyDescent="0.25">
      <c r="B174" s="1"/>
      <c r="C174" s="2"/>
      <c r="D174" s="2"/>
    </row>
    <row r="175" spans="2:4" x14ac:dyDescent="0.25">
      <c r="B175" s="1"/>
      <c r="C175" s="2"/>
      <c r="D175" s="2"/>
    </row>
    <row r="176" spans="2:4" x14ac:dyDescent="0.25">
      <c r="B176" s="1"/>
      <c r="C176" s="2"/>
      <c r="D176" s="2"/>
    </row>
    <row r="177" spans="2:4" x14ac:dyDescent="0.25">
      <c r="B177" s="1"/>
      <c r="C177" s="2"/>
      <c r="D177" s="2"/>
    </row>
    <row r="178" spans="2:4" x14ac:dyDescent="0.25">
      <c r="B178" s="1"/>
      <c r="C178" s="2"/>
      <c r="D178" s="2"/>
    </row>
    <row r="179" spans="2:4" x14ac:dyDescent="0.25">
      <c r="B179" s="1"/>
      <c r="C179" s="2"/>
      <c r="D179" s="2"/>
    </row>
    <row r="180" spans="2:4" x14ac:dyDescent="0.25">
      <c r="B180" s="1"/>
      <c r="C180" s="2"/>
      <c r="D180" s="2"/>
    </row>
    <row r="181" spans="2:4" x14ac:dyDescent="0.25">
      <c r="B181" s="1"/>
      <c r="C181" s="2"/>
      <c r="D181" s="2"/>
    </row>
    <row r="182" spans="2:4" x14ac:dyDescent="0.25">
      <c r="B182" s="1"/>
      <c r="C182" s="2"/>
      <c r="D182" s="2"/>
    </row>
    <row r="183" spans="2:4" x14ac:dyDescent="0.25">
      <c r="B183" s="1"/>
      <c r="D183" s="2"/>
    </row>
    <row r="184" spans="2:4" x14ac:dyDescent="0.25">
      <c r="D184" s="2"/>
    </row>
  </sheetData>
  <phoneticPr fontId="2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4F4F"/>
  </sheetPr>
  <dimension ref="A1:M29"/>
  <sheetViews>
    <sheetView showGridLines="0" zoomScale="90" zoomScaleNormal="90" workbookViewId="0">
      <selection activeCell="A2" sqref="A2"/>
    </sheetView>
  </sheetViews>
  <sheetFormatPr baseColWidth="10" defaultColWidth="11.42578125" defaultRowHeight="15" x14ac:dyDescent="0.25"/>
  <cols>
    <col min="1" max="1" width="7.7109375" customWidth="1"/>
    <col min="2" max="3" width="17.85546875" customWidth="1"/>
    <col min="4" max="4" width="13.7109375" customWidth="1"/>
    <col min="5" max="6" width="17.85546875" customWidth="1"/>
    <col min="7" max="7" width="13.7109375" customWidth="1"/>
    <col min="8" max="9" width="17.7109375" customWidth="1"/>
    <col min="10" max="10" width="13.7109375" customWidth="1"/>
    <col min="11" max="12" width="17.7109375" customWidth="1"/>
    <col min="13" max="13" width="13.7109375" customWidth="1"/>
  </cols>
  <sheetData>
    <row r="1" spans="1:13" ht="36.75" customHeight="1" x14ac:dyDescent="0.25">
      <c r="A1" s="57" t="s">
        <v>107</v>
      </c>
      <c r="B1" s="90" t="s">
        <v>108</v>
      </c>
      <c r="C1" s="89"/>
      <c r="D1" s="91"/>
      <c r="E1" s="88" t="s">
        <v>109</v>
      </c>
      <c r="F1" s="89"/>
      <c r="G1" s="89"/>
      <c r="H1" s="92" t="s">
        <v>110</v>
      </c>
      <c r="I1" s="93"/>
      <c r="J1" s="94"/>
      <c r="K1" s="92" t="s">
        <v>111</v>
      </c>
      <c r="L1" s="93"/>
      <c r="M1" s="94"/>
    </row>
    <row r="2" spans="1:13" ht="45" x14ac:dyDescent="0.25">
      <c r="A2" s="14" t="s">
        <v>65</v>
      </c>
      <c r="B2" s="34" t="s">
        <v>112</v>
      </c>
      <c r="C2" s="7" t="s">
        <v>113</v>
      </c>
      <c r="D2" s="37" t="s">
        <v>114</v>
      </c>
      <c r="E2" s="7" t="s">
        <v>112</v>
      </c>
      <c r="F2" s="7" t="s">
        <v>113</v>
      </c>
      <c r="G2" s="15" t="s">
        <v>114</v>
      </c>
      <c r="H2" s="34" t="s">
        <v>115</v>
      </c>
      <c r="I2" s="7" t="s">
        <v>113</v>
      </c>
      <c r="J2" s="39" t="s">
        <v>116</v>
      </c>
      <c r="K2" s="34" t="s">
        <v>117</v>
      </c>
      <c r="L2" s="7" t="s">
        <v>113</v>
      </c>
      <c r="M2" s="39" t="s">
        <v>106</v>
      </c>
    </row>
    <row r="3" spans="1:13" x14ac:dyDescent="0.25">
      <c r="A3" s="11">
        <v>2015</v>
      </c>
      <c r="B3" s="35">
        <v>14811</v>
      </c>
      <c r="C3" s="2">
        <v>2044</v>
      </c>
      <c r="D3" s="40">
        <f t="shared" ref="D3:D9" si="0">B3/C3</f>
        <v>7.2460861056751469</v>
      </c>
      <c r="E3" s="2">
        <v>7778</v>
      </c>
      <c r="F3" s="2">
        <v>1022</v>
      </c>
      <c r="G3" s="41">
        <f t="shared" ref="G3:G9" si="1">E3/F3</f>
        <v>7.6105675146771041</v>
      </c>
      <c r="H3" s="35">
        <v>1106910</v>
      </c>
      <c r="I3">
        <v>19</v>
      </c>
      <c r="J3" s="42">
        <f t="shared" ref="J3:J9" si="2">H3/I3</f>
        <v>58258.42105263158</v>
      </c>
      <c r="K3" s="35">
        <v>978</v>
      </c>
      <c r="L3" s="2">
        <v>1976</v>
      </c>
      <c r="M3" s="58">
        <f>(K3/L3)*100</f>
        <v>49.493927125506069</v>
      </c>
    </row>
    <row r="4" spans="1:13" x14ac:dyDescent="0.25">
      <c r="A4" s="11">
        <v>2016</v>
      </c>
      <c r="B4" s="35">
        <v>15462</v>
      </c>
      <c r="C4" s="2">
        <v>2067</v>
      </c>
      <c r="D4" s="40">
        <f t="shared" si="0"/>
        <v>7.4804063860667638</v>
      </c>
      <c r="E4" s="2">
        <v>8169</v>
      </c>
      <c r="F4" s="2">
        <v>1033</v>
      </c>
      <c r="G4" s="41">
        <f t="shared" si="1"/>
        <v>7.9080348499515969</v>
      </c>
      <c r="H4" s="35">
        <v>995450</v>
      </c>
      <c r="I4">
        <v>9</v>
      </c>
      <c r="J4" s="42">
        <f t="shared" si="2"/>
        <v>110605.55555555556</v>
      </c>
      <c r="K4" s="35">
        <v>1088</v>
      </c>
      <c r="L4" s="2">
        <v>1969</v>
      </c>
      <c r="M4" s="58">
        <f t="shared" ref="M4:M9" si="3">(K4/L4)*100</f>
        <v>55.256475368207212</v>
      </c>
    </row>
    <row r="5" spans="1:13" x14ac:dyDescent="0.25">
      <c r="A5" s="11">
        <v>2017</v>
      </c>
      <c r="B5" s="35">
        <v>14892</v>
      </c>
      <c r="C5" s="2">
        <v>2009</v>
      </c>
      <c r="D5" s="40">
        <f t="shared" si="0"/>
        <v>7.4126431060228972</v>
      </c>
      <c r="E5" s="2">
        <v>7955</v>
      </c>
      <c r="F5" s="2">
        <v>1009</v>
      </c>
      <c r="G5" s="41">
        <f t="shared" si="1"/>
        <v>7.8840436075322105</v>
      </c>
      <c r="H5" s="35">
        <v>305822</v>
      </c>
      <c r="I5">
        <v>9</v>
      </c>
      <c r="J5" s="42">
        <f t="shared" si="2"/>
        <v>33980.222222222219</v>
      </c>
      <c r="K5" s="35">
        <v>1030</v>
      </c>
      <c r="L5" s="2">
        <v>1931</v>
      </c>
      <c r="M5" s="58">
        <f t="shared" si="3"/>
        <v>53.340238218539618</v>
      </c>
    </row>
    <row r="6" spans="1:13" x14ac:dyDescent="0.25">
      <c r="A6" s="11">
        <v>2018</v>
      </c>
      <c r="B6" s="35">
        <v>15022</v>
      </c>
      <c r="C6" s="2">
        <v>2046</v>
      </c>
      <c r="D6" s="40">
        <f t="shared" si="0"/>
        <v>7.3421309872922773</v>
      </c>
      <c r="E6" s="2">
        <v>7890</v>
      </c>
      <c r="F6" s="2">
        <v>1020</v>
      </c>
      <c r="G6" s="41">
        <f t="shared" si="1"/>
        <v>7.7352941176470589</v>
      </c>
      <c r="H6" s="35">
        <v>5173403</v>
      </c>
      <c r="I6" s="2">
        <v>14</v>
      </c>
      <c r="J6" s="42">
        <f t="shared" si="2"/>
        <v>369528.78571428574</v>
      </c>
      <c r="K6" s="35">
        <v>1005</v>
      </c>
      <c r="L6" s="2">
        <v>1972</v>
      </c>
      <c r="M6" s="58">
        <f t="shared" si="3"/>
        <v>50.963488843813387</v>
      </c>
    </row>
    <row r="7" spans="1:13" x14ac:dyDescent="0.25">
      <c r="A7" s="11">
        <v>2019</v>
      </c>
      <c r="B7" s="35">
        <v>7583</v>
      </c>
      <c r="C7" s="2">
        <v>1014</v>
      </c>
      <c r="D7" s="40">
        <f t="shared" si="0"/>
        <v>7.4783037475345164</v>
      </c>
      <c r="E7" s="2">
        <v>8247</v>
      </c>
      <c r="F7" s="2">
        <v>1023</v>
      </c>
      <c r="G7" s="41">
        <f t="shared" si="1"/>
        <v>8.0615835777126108</v>
      </c>
      <c r="H7" s="35">
        <v>244050</v>
      </c>
      <c r="I7" s="2">
        <v>27</v>
      </c>
      <c r="J7" s="42">
        <f t="shared" si="2"/>
        <v>9038.8888888888887</v>
      </c>
      <c r="K7" s="35">
        <v>1042</v>
      </c>
      <c r="L7" s="2">
        <v>2049</v>
      </c>
      <c r="M7" s="58">
        <f t="shared" si="3"/>
        <v>50.854075158613952</v>
      </c>
    </row>
    <row r="8" spans="1:13" x14ac:dyDescent="0.25">
      <c r="A8" s="11">
        <v>2020</v>
      </c>
      <c r="B8" s="35">
        <v>13244</v>
      </c>
      <c r="C8" s="2">
        <v>1753</v>
      </c>
      <c r="D8" s="40">
        <f t="shared" si="0"/>
        <v>7.5550484883057614</v>
      </c>
      <c r="E8" s="2">
        <v>7202</v>
      </c>
      <c r="F8" s="2">
        <v>874</v>
      </c>
      <c r="G8" s="41">
        <f t="shared" si="1"/>
        <v>8.2402745995423334</v>
      </c>
      <c r="H8" s="35">
        <v>1334790</v>
      </c>
      <c r="I8" s="2">
        <v>25</v>
      </c>
      <c r="J8" s="42">
        <f t="shared" si="2"/>
        <v>53391.6</v>
      </c>
      <c r="K8" s="35">
        <v>933</v>
      </c>
      <c r="L8" s="2">
        <v>1726</v>
      </c>
      <c r="M8" s="58">
        <f t="shared" si="3"/>
        <v>54.055619930475082</v>
      </c>
    </row>
    <row r="9" spans="1:13" x14ac:dyDescent="0.25">
      <c r="A9" s="11">
        <v>2021</v>
      </c>
      <c r="B9" s="35">
        <v>15087</v>
      </c>
      <c r="C9" s="2">
        <v>2012</v>
      </c>
      <c r="D9" s="40">
        <f t="shared" si="0"/>
        <v>7.498508946322068</v>
      </c>
      <c r="E9" s="2">
        <v>8311</v>
      </c>
      <c r="F9" s="2">
        <v>1006</v>
      </c>
      <c r="G9" s="41">
        <f t="shared" si="1"/>
        <v>8.2614314115308147</v>
      </c>
      <c r="H9" s="35">
        <v>7594271</v>
      </c>
      <c r="I9" s="2">
        <v>35</v>
      </c>
      <c r="J9" s="42">
        <f t="shared" si="2"/>
        <v>216979.17142857143</v>
      </c>
      <c r="K9" s="35">
        <v>1147</v>
      </c>
      <c r="L9" s="2">
        <v>2005</v>
      </c>
      <c r="M9" s="58">
        <f t="shared" si="3"/>
        <v>57.206982543640891</v>
      </c>
    </row>
    <row r="10" spans="1:13" x14ac:dyDescent="0.25">
      <c r="B10" s="36"/>
      <c r="D10" s="38"/>
      <c r="H10" s="36"/>
      <c r="J10" s="38"/>
      <c r="K10" s="36"/>
      <c r="M10" s="38"/>
    </row>
    <row r="11" spans="1:13" x14ac:dyDescent="0.25">
      <c r="B11" s="36"/>
      <c r="D11" s="38"/>
      <c r="H11" s="36"/>
      <c r="J11" s="38"/>
      <c r="K11" s="36"/>
      <c r="M11" s="38"/>
    </row>
    <row r="12" spans="1:13" x14ac:dyDescent="0.25">
      <c r="B12" s="36"/>
      <c r="D12" s="38"/>
      <c r="H12" s="36"/>
      <c r="J12" s="38"/>
      <c r="K12" s="36"/>
      <c r="M12" s="38"/>
    </row>
    <row r="13" spans="1:13" x14ac:dyDescent="0.25">
      <c r="B13" s="36"/>
      <c r="D13" s="38"/>
      <c r="H13" s="36"/>
      <c r="J13" s="38"/>
      <c r="K13" s="36"/>
      <c r="M13" s="38"/>
    </row>
    <row r="14" spans="1:13" x14ac:dyDescent="0.25">
      <c r="B14" s="36"/>
      <c r="D14" s="38"/>
      <c r="H14" s="36"/>
      <c r="J14" s="38"/>
      <c r="K14" s="36"/>
      <c r="M14" s="38"/>
    </row>
    <row r="15" spans="1:13" x14ac:dyDescent="0.25">
      <c r="B15" s="36"/>
      <c r="D15" s="38"/>
      <c r="H15" s="36"/>
      <c r="J15" s="38"/>
      <c r="K15" s="36"/>
      <c r="M15" s="38"/>
    </row>
    <row r="16" spans="1:13" x14ac:dyDescent="0.25">
      <c r="B16" s="36"/>
      <c r="D16" s="38"/>
      <c r="H16" s="36"/>
      <c r="J16" s="38"/>
      <c r="K16" s="36"/>
      <c r="M16" s="38"/>
    </row>
    <row r="17" spans="2:13" x14ac:dyDescent="0.25">
      <c r="B17" s="36"/>
      <c r="D17" s="38"/>
      <c r="H17" s="36"/>
      <c r="J17" s="38"/>
      <c r="K17" s="36"/>
      <c r="M17" s="38"/>
    </row>
    <row r="18" spans="2:13" x14ac:dyDescent="0.25">
      <c r="B18" s="36"/>
      <c r="D18" s="38"/>
      <c r="H18" s="36"/>
      <c r="J18" s="38"/>
      <c r="K18" s="36"/>
      <c r="M18" s="38"/>
    </row>
    <row r="19" spans="2:13" x14ac:dyDescent="0.25">
      <c r="B19" s="36"/>
      <c r="D19" s="38"/>
      <c r="H19" s="36"/>
      <c r="J19" s="38"/>
      <c r="K19" s="36"/>
      <c r="M19" s="38"/>
    </row>
    <row r="20" spans="2:13" x14ac:dyDescent="0.25">
      <c r="B20" s="36"/>
      <c r="D20" s="38"/>
      <c r="H20" s="36"/>
      <c r="J20" s="38"/>
      <c r="K20" s="36"/>
      <c r="M20" s="38"/>
    </row>
    <row r="21" spans="2:13" x14ac:dyDescent="0.25">
      <c r="B21" s="36"/>
      <c r="D21" s="38"/>
      <c r="H21" s="36"/>
      <c r="J21" s="38"/>
      <c r="K21" s="36"/>
      <c r="M21" s="38"/>
    </row>
    <row r="23" spans="2:13" x14ac:dyDescent="0.25">
      <c r="C23" s="11" t="str">
        <f>+CONCATENATE(ROUND(D9,2)," calificación promedio (0-10)")</f>
        <v>7.5 calificación promedio (0-10)</v>
      </c>
      <c r="F23" s="11" t="str">
        <f>+CONCATENATE(ROUND(G9,2)," calificación promedio (0-10)")</f>
        <v>8.26 calificación promedio (0-10)</v>
      </c>
      <c r="I23" s="59" t="str">
        <f>TEXT(J9,"$#,##0.00")&amp;" en promedio"</f>
        <v>$216,979.17 en promedio</v>
      </c>
      <c r="J23" s="33"/>
      <c r="L23" s="11" t="str">
        <f>+CONCATENATE(ROUND(M9,2)," porciento")</f>
        <v>57.21 porciento</v>
      </c>
    </row>
    <row r="24" spans="2:13" x14ac:dyDescent="0.25">
      <c r="J24" s="33">
        <f t="shared" ref="J24:J29" si="4">+J4/1000</f>
        <v>110.60555555555557</v>
      </c>
    </row>
    <row r="25" spans="2:13" x14ac:dyDescent="0.25">
      <c r="J25" s="33">
        <f t="shared" si="4"/>
        <v>33.980222222222217</v>
      </c>
    </row>
    <row r="26" spans="2:13" x14ac:dyDescent="0.25">
      <c r="J26" s="33">
        <f t="shared" si="4"/>
        <v>369.52878571428573</v>
      </c>
    </row>
    <row r="27" spans="2:13" x14ac:dyDescent="0.25">
      <c r="J27" s="33">
        <f t="shared" si="4"/>
        <v>9.0388888888888879</v>
      </c>
    </row>
    <row r="28" spans="2:13" x14ac:dyDescent="0.25">
      <c r="J28" s="33">
        <f t="shared" si="4"/>
        <v>53.391599999999997</v>
      </c>
    </row>
    <row r="29" spans="2:13" x14ac:dyDescent="0.25">
      <c r="J29" s="33">
        <f t="shared" si="4"/>
        <v>216.97917142857142</v>
      </c>
    </row>
  </sheetData>
  <mergeCells count="4">
    <mergeCell ref="E1:G1"/>
    <mergeCell ref="B1:D1"/>
    <mergeCell ref="H1:J1"/>
    <mergeCell ref="K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L219"/>
  <sheetViews>
    <sheetView showGridLines="0" zoomScale="90" zoomScaleNormal="90" workbookViewId="0">
      <pane ySplit="3" topLeftCell="A151" activePane="bottomLeft" state="frozen"/>
      <selection activeCell="C25" sqref="C25"/>
      <selection pane="bottomLeft" activeCell="H179" sqref="H179"/>
    </sheetView>
  </sheetViews>
  <sheetFormatPr baseColWidth="10" defaultColWidth="11.42578125" defaultRowHeight="15" x14ac:dyDescent="0.25"/>
  <cols>
    <col min="1" max="2" width="8.7109375" customWidth="1"/>
    <col min="3" max="4" width="18.7109375" customWidth="1"/>
    <col min="9" max="9" width="14.7109375" bestFit="1" customWidth="1"/>
  </cols>
  <sheetData>
    <row r="1" spans="1:7" x14ac:dyDescent="0.25">
      <c r="A1" s="4" t="s">
        <v>118</v>
      </c>
    </row>
    <row r="2" spans="1:7" x14ac:dyDescent="0.25">
      <c r="C2" s="8" t="s">
        <v>62</v>
      </c>
      <c r="D2" s="8" t="s">
        <v>63</v>
      </c>
      <c r="E2" s="8" t="s">
        <v>64</v>
      </c>
    </row>
    <row r="3" spans="1:7" ht="46.5" customHeight="1" x14ac:dyDescent="0.25">
      <c r="A3" s="7" t="s">
        <v>65</v>
      </c>
      <c r="B3" s="7" t="s">
        <v>66</v>
      </c>
      <c r="C3" s="7" t="s">
        <v>119</v>
      </c>
      <c r="D3" s="7" t="s">
        <v>105</v>
      </c>
      <c r="E3" s="9" t="s">
        <v>106</v>
      </c>
      <c r="G3" s="11" t="str">
        <f>+CONCATENATE(ROUND(E180,2)," porciento")</f>
        <v>76.14 porciento</v>
      </c>
    </row>
    <row r="4" spans="1:7" x14ac:dyDescent="0.25">
      <c r="A4">
        <v>2010</v>
      </c>
      <c r="B4" s="1" t="s">
        <v>70</v>
      </c>
      <c r="C4" s="2">
        <v>64824</v>
      </c>
      <c r="D4" s="2">
        <v>76332</v>
      </c>
      <c r="E4" s="3">
        <f>(C4/D4)*100</f>
        <v>84.923754126709639</v>
      </c>
    </row>
    <row r="5" spans="1:7" x14ac:dyDescent="0.25">
      <c r="A5">
        <v>2010</v>
      </c>
      <c r="B5" s="1" t="s">
        <v>71</v>
      </c>
      <c r="C5" s="2">
        <v>69169</v>
      </c>
      <c r="D5" s="2">
        <v>81902</v>
      </c>
      <c r="E5" s="3">
        <f t="shared" ref="E5:E68" si="0">(C5/D5)*100</f>
        <v>84.453371102048791</v>
      </c>
    </row>
    <row r="6" spans="1:7" x14ac:dyDescent="0.25">
      <c r="A6">
        <v>2010</v>
      </c>
      <c r="B6" s="1" t="s">
        <v>72</v>
      </c>
      <c r="C6" s="2">
        <v>85651</v>
      </c>
      <c r="D6" s="2">
        <v>102584</v>
      </c>
      <c r="E6" s="3">
        <f t="shared" si="0"/>
        <v>83.493527255712394</v>
      </c>
    </row>
    <row r="7" spans="1:7" x14ac:dyDescent="0.25">
      <c r="A7">
        <v>2010</v>
      </c>
      <c r="B7" s="1" t="s">
        <v>73</v>
      </c>
      <c r="C7" s="2">
        <v>78816</v>
      </c>
      <c r="D7" s="2">
        <v>90841</v>
      </c>
      <c r="E7" s="3">
        <f t="shared" si="0"/>
        <v>86.762585176297051</v>
      </c>
    </row>
    <row r="8" spans="1:7" x14ac:dyDescent="0.25">
      <c r="A8">
        <v>2010</v>
      </c>
      <c r="B8" s="1" t="s">
        <v>74</v>
      </c>
      <c r="C8" s="2">
        <v>80279</v>
      </c>
      <c r="D8" s="2">
        <v>80279</v>
      </c>
      <c r="E8" s="3">
        <f t="shared" si="0"/>
        <v>100</v>
      </c>
    </row>
    <row r="9" spans="1:7" x14ac:dyDescent="0.25">
      <c r="A9">
        <v>2010</v>
      </c>
      <c r="B9" s="1" t="s">
        <v>75</v>
      </c>
      <c r="C9" s="2">
        <v>88237</v>
      </c>
      <c r="D9" s="2">
        <v>88237</v>
      </c>
      <c r="E9" s="3">
        <f t="shared" si="0"/>
        <v>100</v>
      </c>
    </row>
    <row r="10" spans="1:7" x14ac:dyDescent="0.25">
      <c r="A10">
        <v>2010</v>
      </c>
      <c r="B10" s="1" t="s">
        <v>76</v>
      </c>
      <c r="C10" s="2">
        <v>81470</v>
      </c>
      <c r="D10" s="2">
        <v>95952</v>
      </c>
      <c r="E10" s="3">
        <f t="shared" si="0"/>
        <v>84.907036851759216</v>
      </c>
    </row>
    <row r="11" spans="1:7" x14ac:dyDescent="0.25">
      <c r="A11">
        <v>2010</v>
      </c>
      <c r="B11" s="1" t="s">
        <v>77</v>
      </c>
      <c r="C11" s="2">
        <v>82041</v>
      </c>
      <c r="D11" s="2">
        <v>97518</v>
      </c>
      <c r="E11" s="3">
        <f t="shared" si="0"/>
        <v>84.129083861440961</v>
      </c>
    </row>
    <row r="12" spans="1:7" x14ac:dyDescent="0.25">
      <c r="A12">
        <v>2010</v>
      </c>
      <c r="B12" s="1" t="s">
        <v>78</v>
      </c>
      <c r="C12" s="2">
        <v>76914</v>
      </c>
      <c r="D12" s="2">
        <v>91175</v>
      </c>
      <c r="E12" s="3">
        <f t="shared" si="0"/>
        <v>84.358650945983001</v>
      </c>
    </row>
    <row r="13" spans="1:7" x14ac:dyDescent="0.25">
      <c r="A13">
        <v>2010</v>
      </c>
      <c r="B13" s="1" t="s">
        <v>79</v>
      </c>
      <c r="C13" s="2">
        <v>83581</v>
      </c>
      <c r="D13" s="2">
        <v>99281</v>
      </c>
      <c r="E13" s="3">
        <f t="shared" si="0"/>
        <v>84.186299493357239</v>
      </c>
    </row>
    <row r="14" spans="1:7" x14ac:dyDescent="0.25">
      <c r="A14">
        <v>2010</v>
      </c>
      <c r="B14" s="1" t="s">
        <v>80</v>
      </c>
      <c r="C14" s="2">
        <v>83949</v>
      </c>
      <c r="D14" s="2">
        <v>96772</v>
      </c>
      <c r="E14" s="3">
        <f t="shared" si="0"/>
        <v>86.749266316703171</v>
      </c>
    </row>
    <row r="15" spans="1:7" x14ac:dyDescent="0.25">
      <c r="A15">
        <v>2010</v>
      </c>
      <c r="B15" s="1" t="s">
        <v>81</v>
      </c>
      <c r="C15" s="2">
        <v>73704</v>
      </c>
      <c r="D15" s="2">
        <v>85386</v>
      </c>
      <c r="E15" s="3">
        <f t="shared" si="0"/>
        <v>86.318600238915039</v>
      </c>
    </row>
    <row r="16" spans="1:7" x14ac:dyDescent="0.25">
      <c r="A16">
        <v>2011</v>
      </c>
      <c r="B16" s="1" t="s">
        <v>70</v>
      </c>
      <c r="C16" s="2">
        <v>67446</v>
      </c>
      <c r="D16" s="2">
        <v>74981</v>
      </c>
      <c r="E16" s="3">
        <f t="shared" si="0"/>
        <v>89.950787532841659</v>
      </c>
    </row>
    <row r="17" spans="1:5" x14ac:dyDescent="0.25">
      <c r="A17">
        <v>2011</v>
      </c>
      <c r="B17" s="1" t="s">
        <v>71</v>
      </c>
      <c r="C17" s="2">
        <v>67695</v>
      </c>
      <c r="D17" s="2">
        <v>76590</v>
      </c>
      <c r="E17" s="3">
        <f t="shared" si="0"/>
        <v>88.386212299255774</v>
      </c>
    </row>
    <row r="18" spans="1:5" x14ac:dyDescent="0.25">
      <c r="A18">
        <v>2011</v>
      </c>
      <c r="B18" s="1" t="s">
        <v>72</v>
      </c>
      <c r="C18" s="2">
        <v>85451</v>
      </c>
      <c r="D18" s="2">
        <v>96921</v>
      </c>
      <c r="E18" s="3">
        <f t="shared" si="0"/>
        <v>88.165619422003488</v>
      </c>
    </row>
    <row r="19" spans="1:5" x14ac:dyDescent="0.25">
      <c r="A19">
        <v>2011</v>
      </c>
      <c r="B19" s="1" t="s">
        <v>73</v>
      </c>
      <c r="C19" s="2">
        <v>74475</v>
      </c>
      <c r="D19" s="2">
        <v>86246</v>
      </c>
      <c r="E19" s="3">
        <f t="shared" si="0"/>
        <v>86.351830809544794</v>
      </c>
    </row>
    <row r="20" spans="1:5" x14ac:dyDescent="0.25">
      <c r="A20">
        <v>2011</v>
      </c>
      <c r="B20" s="1" t="s">
        <v>74</v>
      </c>
      <c r="C20" s="2">
        <v>79212</v>
      </c>
      <c r="D20" s="2">
        <v>91136</v>
      </c>
      <c r="E20" s="3">
        <f t="shared" si="0"/>
        <v>86.91625702247191</v>
      </c>
    </row>
    <row r="21" spans="1:5" x14ac:dyDescent="0.25">
      <c r="A21">
        <v>2011</v>
      </c>
      <c r="B21" s="1" t="s">
        <v>75</v>
      </c>
      <c r="C21" s="2">
        <v>82775</v>
      </c>
      <c r="D21" s="2">
        <v>95717</v>
      </c>
      <c r="E21" s="3">
        <f t="shared" si="0"/>
        <v>86.478890897123819</v>
      </c>
    </row>
    <row r="22" spans="1:5" x14ac:dyDescent="0.25">
      <c r="A22">
        <v>2011</v>
      </c>
      <c r="B22" s="1" t="s">
        <v>76</v>
      </c>
      <c r="C22" s="2">
        <v>75262</v>
      </c>
      <c r="D22" s="2">
        <v>88608</v>
      </c>
      <c r="E22" s="3">
        <f t="shared" si="0"/>
        <v>84.938154568436261</v>
      </c>
    </row>
    <row r="23" spans="1:5" s="75" customFormat="1" x14ac:dyDescent="0.25">
      <c r="A23" s="75">
        <v>2011</v>
      </c>
      <c r="B23" s="76" t="s">
        <v>77</v>
      </c>
      <c r="C23" s="77">
        <v>87056</v>
      </c>
      <c r="D23" s="77">
        <v>101710</v>
      </c>
      <c r="E23" s="79">
        <f t="shared" si="0"/>
        <v>85.592370465047679</v>
      </c>
    </row>
    <row r="24" spans="1:5" x14ac:dyDescent="0.25">
      <c r="A24">
        <v>2011</v>
      </c>
      <c r="B24" s="1" t="s">
        <v>78</v>
      </c>
      <c r="C24" s="2">
        <v>81637</v>
      </c>
      <c r="D24" s="2">
        <v>96537</v>
      </c>
      <c r="E24" s="3">
        <f t="shared" si="0"/>
        <v>84.565503382122927</v>
      </c>
    </row>
    <row r="25" spans="1:5" x14ac:dyDescent="0.25">
      <c r="A25">
        <v>2011</v>
      </c>
      <c r="B25" s="1" t="s">
        <v>79</v>
      </c>
      <c r="C25" s="2">
        <v>84073</v>
      </c>
      <c r="D25" s="2">
        <v>97280</v>
      </c>
      <c r="E25" s="3">
        <f t="shared" si="0"/>
        <v>86.42372532894737</v>
      </c>
    </row>
    <row r="26" spans="1:5" x14ac:dyDescent="0.25">
      <c r="A26">
        <v>2011</v>
      </c>
      <c r="B26" s="1" t="s">
        <v>80</v>
      </c>
      <c r="C26" s="2">
        <v>85723</v>
      </c>
      <c r="D26" s="2">
        <v>99785</v>
      </c>
      <c r="E26" s="3">
        <f t="shared" si="0"/>
        <v>85.907701558350453</v>
      </c>
    </row>
    <row r="27" spans="1:5" x14ac:dyDescent="0.25">
      <c r="A27">
        <v>2011</v>
      </c>
      <c r="B27" s="1" t="s">
        <v>81</v>
      </c>
      <c r="C27" s="2">
        <v>81735</v>
      </c>
      <c r="D27" s="2">
        <v>94967</v>
      </c>
      <c r="E27" s="3">
        <f t="shared" si="0"/>
        <v>86.066738972485183</v>
      </c>
    </row>
    <row r="28" spans="1:5" x14ac:dyDescent="0.25">
      <c r="A28">
        <v>2012</v>
      </c>
      <c r="B28" s="1" t="s">
        <v>70</v>
      </c>
      <c r="C28" s="2">
        <v>79565</v>
      </c>
      <c r="D28" s="2">
        <v>90740</v>
      </c>
      <c r="E28" s="3">
        <f t="shared" si="0"/>
        <v>87.684593343619127</v>
      </c>
    </row>
    <row r="29" spans="1:5" x14ac:dyDescent="0.25">
      <c r="A29">
        <v>2012</v>
      </c>
      <c r="B29" s="1" t="s">
        <v>71</v>
      </c>
      <c r="C29" s="2">
        <v>88924</v>
      </c>
      <c r="D29" s="2">
        <v>103574</v>
      </c>
      <c r="E29" s="3">
        <f t="shared" si="0"/>
        <v>85.855523587000604</v>
      </c>
    </row>
    <row r="30" spans="1:5" x14ac:dyDescent="0.25">
      <c r="A30">
        <v>2012</v>
      </c>
      <c r="B30" s="1" t="s">
        <v>72</v>
      </c>
      <c r="C30" s="2">
        <v>91617</v>
      </c>
      <c r="D30" s="2">
        <v>106181</v>
      </c>
      <c r="E30" s="3">
        <f t="shared" si="0"/>
        <v>86.283798419679599</v>
      </c>
    </row>
    <row r="31" spans="1:5" x14ac:dyDescent="0.25">
      <c r="A31">
        <v>2012</v>
      </c>
      <c r="B31" s="1" t="s">
        <v>73</v>
      </c>
      <c r="C31" s="2">
        <v>80162</v>
      </c>
      <c r="D31" s="2">
        <v>93634</v>
      </c>
      <c r="E31" s="3">
        <f t="shared" si="0"/>
        <v>85.612063993848381</v>
      </c>
    </row>
    <row r="32" spans="1:5" x14ac:dyDescent="0.25">
      <c r="A32">
        <v>2012</v>
      </c>
      <c r="B32" s="1" t="s">
        <v>74</v>
      </c>
      <c r="C32" s="2">
        <v>93354</v>
      </c>
      <c r="D32" s="2">
        <v>108587</v>
      </c>
      <c r="E32" s="3">
        <f t="shared" si="0"/>
        <v>85.971617228581692</v>
      </c>
    </row>
    <row r="33" spans="1:5" x14ac:dyDescent="0.25">
      <c r="A33">
        <v>2012</v>
      </c>
      <c r="B33" s="1" t="s">
        <v>75</v>
      </c>
      <c r="C33" s="2">
        <v>79842</v>
      </c>
      <c r="D33" s="2">
        <v>99216</v>
      </c>
      <c r="E33" s="3">
        <f t="shared" si="0"/>
        <v>80.472907595549103</v>
      </c>
    </row>
    <row r="34" spans="1:5" x14ac:dyDescent="0.25">
      <c r="A34">
        <v>2012</v>
      </c>
      <c r="B34" s="1" t="s">
        <v>76</v>
      </c>
      <c r="C34" s="2">
        <v>78057</v>
      </c>
      <c r="D34" s="2">
        <v>95006</v>
      </c>
      <c r="E34" s="3">
        <f t="shared" si="0"/>
        <v>82.160074100583131</v>
      </c>
    </row>
    <row r="35" spans="1:5" x14ac:dyDescent="0.25">
      <c r="A35">
        <v>2012</v>
      </c>
      <c r="B35" s="1" t="s">
        <v>77</v>
      </c>
      <c r="C35" s="2">
        <v>83187</v>
      </c>
      <c r="D35" s="2">
        <v>99460</v>
      </c>
      <c r="E35" s="3">
        <f t="shared" si="0"/>
        <v>83.638648702996178</v>
      </c>
    </row>
    <row r="36" spans="1:5" x14ac:dyDescent="0.25">
      <c r="A36">
        <v>2012</v>
      </c>
      <c r="B36" s="1" t="s">
        <v>78</v>
      </c>
      <c r="C36" s="2">
        <v>72833</v>
      </c>
      <c r="D36" s="2">
        <v>86457</v>
      </c>
      <c r="E36" s="3">
        <f t="shared" si="0"/>
        <v>84.241877465098256</v>
      </c>
    </row>
    <row r="37" spans="1:5" x14ac:dyDescent="0.25">
      <c r="A37">
        <v>2012</v>
      </c>
      <c r="B37" s="1" t="s">
        <v>79</v>
      </c>
      <c r="C37" s="2">
        <v>86764</v>
      </c>
      <c r="D37" s="2">
        <v>103124</v>
      </c>
      <c r="E37" s="3">
        <f t="shared" si="0"/>
        <v>84.135603739187772</v>
      </c>
    </row>
    <row r="38" spans="1:5" x14ac:dyDescent="0.25">
      <c r="A38">
        <v>2012</v>
      </c>
      <c r="B38" s="1" t="s">
        <v>80</v>
      </c>
      <c r="C38" s="2">
        <v>82025</v>
      </c>
      <c r="D38" s="2">
        <v>96731</v>
      </c>
      <c r="E38" s="3">
        <f t="shared" si="0"/>
        <v>84.797014400760872</v>
      </c>
    </row>
    <row r="39" spans="1:5" x14ac:dyDescent="0.25">
      <c r="A39">
        <v>2012</v>
      </c>
      <c r="B39" s="1" t="s">
        <v>81</v>
      </c>
      <c r="C39" s="2">
        <v>72176</v>
      </c>
      <c r="D39" s="2">
        <v>85621</v>
      </c>
      <c r="E39" s="3">
        <f t="shared" si="0"/>
        <v>84.297076651756001</v>
      </c>
    </row>
    <row r="40" spans="1:5" x14ac:dyDescent="0.25">
      <c r="A40">
        <v>2013</v>
      </c>
      <c r="B40" s="1" t="s">
        <v>70</v>
      </c>
      <c r="C40" s="2">
        <v>82277</v>
      </c>
      <c r="D40" s="2">
        <v>94708</v>
      </c>
      <c r="E40" s="3">
        <f t="shared" si="0"/>
        <v>86.874392870718424</v>
      </c>
    </row>
    <row r="41" spans="1:5" x14ac:dyDescent="0.25">
      <c r="A41">
        <v>2013</v>
      </c>
      <c r="B41" s="1" t="s">
        <v>71</v>
      </c>
      <c r="C41" s="2">
        <v>80072</v>
      </c>
      <c r="D41" s="2">
        <v>92658</v>
      </c>
      <c r="E41" s="3">
        <f t="shared" si="0"/>
        <v>86.416715232359863</v>
      </c>
    </row>
    <row r="42" spans="1:5" x14ac:dyDescent="0.25">
      <c r="A42">
        <v>2013</v>
      </c>
      <c r="B42" s="1" t="s">
        <v>72</v>
      </c>
      <c r="C42" s="2">
        <v>81224</v>
      </c>
      <c r="D42" s="2">
        <v>94386</v>
      </c>
      <c r="E42" s="3">
        <f t="shared" si="0"/>
        <v>86.055135295488739</v>
      </c>
    </row>
    <row r="43" spans="1:5" x14ac:dyDescent="0.25">
      <c r="A43">
        <v>2013</v>
      </c>
      <c r="B43" s="1" t="s">
        <v>73</v>
      </c>
      <c r="C43" s="2">
        <v>91433</v>
      </c>
      <c r="D43" s="2">
        <v>106627</v>
      </c>
      <c r="E43" s="3">
        <f t="shared" si="0"/>
        <v>85.75032590244497</v>
      </c>
    </row>
    <row r="44" spans="1:5" x14ac:dyDescent="0.25">
      <c r="A44">
        <v>2013</v>
      </c>
      <c r="B44" s="1" t="s">
        <v>74</v>
      </c>
      <c r="C44" s="2">
        <v>91894</v>
      </c>
      <c r="D44" s="2">
        <v>105848</v>
      </c>
      <c r="E44" s="3">
        <f t="shared" si="0"/>
        <v>86.816945053283959</v>
      </c>
    </row>
    <row r="45" spans="1:5" x14ac:dyDescent="0.25">
      <c r="A45">
        <v>2013</v>
      </c>
      <c r="B45" s="1" t="s">
        <v>75</v>
      </c>
      <c r="C45" s="2">
        <v>83483</v>
      </c>
      <c r="D45" s="2">
        <v>96126</v>
      </c>
      <c r="E45" s="3">
        <f t="shared" si="0"/>
        <v>86.847471027609586</v>
      </c>
    </row>
    <row r="46" spans="1:5" x14ac:dyDescent="0.25">
      <c r="A46">
        <v>2013</v>
      </c>
      <c r="B46" s="1" t="s">
        <v>76</v>
      </c>
      <c r="C46" s="2">
        <v>86001</v>
      </c>
      <c r="D46" s="2">
        <v>101050</v>
      </c>
      <c r="E46" s="3">
        <f t="shared" si="0"/>
        <v>85.107372587827811</v>
      </c>
    </row>
    <row r="47" spans="1:5" x14ac:dyDescent="0.25">
      <c r="A47">
        <v>2013</v>
      </c>
      <c r="B47" s="1" t="s">
        <v>77</v>
      </c>
      <c r="C47" s="2">
        <v>93880</v>
      </c>
      <c r="D47" s="2">
        <v>109055</v>
      </c>
      <c r="E47" s="3">
        <f t="shared" si="0"/>
        <v>86.085002980147635</v>
      </c>
    </row>
    <row r="48" spans="1:5" x14ac:dyDescent="0.25">
      <c r="A48">
        <v>2013</v>
      </c>
      <c r="B48" s="1" t="s">
        <v>78</v>
      </c>
      <c r="C48" s="2">
        <v>88054</v>
      </c>
      <c r="D48" s="2">
        <v>102997</v>
      </c>
      <c r="E48" s="3">
        <f t="shared" si="0"/>
        <v>85.491810441080801</v>
      </c>
    </row>
    <row r="49" spans="1:5" x14ac:dyDescent="0.25">
      <c r="A49">
        <v>2013</v>
      </c>
      <c r="B49" s="1" t="s">
        <v>79</v>
      </c>
      <c r="C49" s="2">
        <v>101597</v>
      </c>
      <c r="D49" s="2">
        <v>120017</v>
      </c>
      <c r="E49" s="3">
        <f t="shared" si="0"/>
        <v>84.652174275310998</v>
      </c>
    </row>
    <row r="50" spans="1:5" x14ac:dyDescent="0.25">
      <c r="A50">
        <v>2013</v>
      </c>
      <c r="B50" s="1" t="s">
        <v>80</v>
      </c>
      <c r="C50" s="2">
        <v>97084</v>
      </c>
      <c r="D50" s="2">
        <v>114488</v>
      </c>
      <c r="E50" s="3">
        <f t="shared" si="0"/>
        <v>84.798406819928729</v>
      </c>
    </row>
    <row r="51" spans="1:5" x14ac:dyDescent="0.25">
      <c r="A51">
        <v>2013</v>
      </c>
      <c r="B51" s="1" t="s">
        <v>81</v>
      </c>
      <c r="C51" s="2">
        <v>89523</v>
      </c>
      <c r="D51" s="2">
        <v>100332</v>
      </c>
      <c r="E51" s="3">
        <f t="shared" si="0"/>
        <v>89.226767133118045</v>
      </c>
    </row>
    <row r="52" spans="1:5" x14ac:dyDescent="0.25">
      <c r="A52">
        <v>2014</v>
      </c>
      <c r="B52" s="1" t="s">
        <v>70</v>
      </c>
      <c r="C52" s="2">
        <v>96430</v>
      </c>
      <c r="D52" s="2">
        <v>106395</v>
      </c>
      <c r="E52" s="3">
        <f t="shared" si="0"/>
        <v>90.633958362705016</v>
      </c>
    </row>
    <row r="53" spans="1:5" x14ac:dyDescent="0.25">
      <c r="A53">
        <v>2014</v>
      </c>
      <c r="B53" s="1" t="s">
        <v>71</v>
      </c>
      <c r="C53" s="2">
        <v>94835</v>
      </c>
      <c r="D53" s="2">
        <v>106921</v>
      </c>
      <c r="E53" s="3">
        <f t="shared" si="0"/>
        <v>88.696327194844798</v>
      </c>
    </row>
    <row r="54" spans="1:5" x14ac:dyDescent="0.25">
      <c r="A54">
        <v>2014</v>
      </c>
      <c r="B54" s="1" t="s">
        <v>72</v>
      </c>
      <c r="C54" s="2">
        <v>112642</v>
      </c>
      <c r="D54" s="2">
        <v>126692</v>
      </c>
      <c r="E54" s="3">
        <f t="shared" si="0"/>
        <v>88.910112714299245</v>
      </c>
    </row>
    <row r="55" spans="1:5" x14ac:dyDescent="0.25">
      <c r="A55">
        <v>2014</v>
      </c>
      <c r="B55" s="1" t="s">
        <v>73</v>
      </c>
      <c r="C55" s="2">
        <v>111062</v>
      </c>
      <c r="D55" s="2">
        <v>128458</v>
      </c>
      <c r="E55" s="3">
        <f t="shared" si="0"/>
        <v>86.457830574973926</v>
      </c>
    </row>
    <row r="56" spans="1:5" x14ac:dyDescent="0.25">
      <c r="A56">
        <v>2014</v>
      </c>
      <c r="B56" s="1" t="s">
        <v>74</v>
      </c>
      <c r="C56" s="2">
        <v>112721</v>
      </c>
      <c r="D56" s="2">
        <v>130129</v>
      </c>
      <c r="E56" s="3">
        <f t="shared" si="0"/>
        <v>86.622505360065787</v>
      </c>
    </row>
    <row r="57" spans="1:5" x14ac:dyDescent="0.25">
      <c r="A57">
        <v>2014</v>
      </c>
      <c r="B57" s="1" t="s">
        <v>75</v>
      </c>
      <c r="C57" s="2">
        <v>115971</v>
      </c>
      <c r="D57" s="2">
        <v>132675</v>
      </c>
      <c r="E57" s="3">
        <f t="shared" si="0"/>
        <v>87.409836065573771</v>
      </c>
    </row>
    <row r="58" spans="1:5" x14ac:dyDescent="0.25">
      <c r="A58">
        <v>2014</v>
      </c>
      <c r="B58" s="1" t="s">
        <v>76</v>
      </c>
      <c r="C58" s="2">
        <v>119010</v>
      </c>
      <c r="D58" s="2">
        <v>142640</v>
      </c>
      <c r="E58" s="3">
        <f t="shared" si="0"/>
        <v>83.433819405496351</v>
      </c>
    </row>
    <row r="59" spans="1:5" x14ac:dyDescent="0.25">
      <c r="A59">
        <v>2014</v>
      </c>
      <c r="B59" s="1" t="s">
        <v>77</v>
      </c>
      <c r="C59" s="2">
        <v>115874</v>
      </c>
      <c r="D59" s="2">
        <v>132782</v>
      </c>
      <c r="E59" s="3">
        <f t="shared" si="0"/>
        <v>87.266346342124692</v>
      </c>
    </row>
    <row r="60" spans="1:5" x14ac:dyDescent="0.25">
      <c r="A60">
        <v>2014</v>
      </c>
      <c r="B60" s="1" t="s">
        <v>78</v>
      </c>
      <c r="C60" s="2">
        <v>112047</v>
      </c>
      <c r="D60" s="2">
        <v>131794</v>
      </c>
      <c r="E60" s="3">
        <f t="shared" si="0"/>
        <v>85.01676859341093</v>
      </c>
    </row>
    <row r="61" spans="1:5" x14ac:dyDescent="0.25">
      <c r="A61">
        <v>2014</v>
      </c>
      <c r="B61" s="1" t="s">
        <v>79</v>
      </c>
      <c r="C61" s="2">
        <v>134146</v>
      </c>
      <c r="D61" s="2">
        <v>156158</v>
      </c>
      <c r="E61" s="3">
        <f t="shared" si="0"/>
        <v>85.904020287145073</v>
      </c>
    </row>
    <row r="62" spans="1:5" x14ac:dyDescent="0.25">
      <c r="A62">
        <v>2014</v>
      </c>
      <c r="B62" s="1" t="s">
        <v>80</v>
      </c>
      <c r="C62" s="2">
        <v>112397</v>
      </c>
      <c r="D62" s="2">
        <v>129337</v>
      </c>
      <c r="E62" s="3">
        <f t="shared" si="0"/>
        <v>86.902433178440816</v>
      </c>
    </row>
    <row r="63" spans="1:5" x14ac:dyDescent="0.25">
      <c r="A63">
        <v>2014</v>
      </c>
      <c r="B63" s="1" t="s">
        <v>81</v>
      </c>
      <c r="C63" s="2">
        <v>116815</v>
      </c>
      <c r="D63" s="2">
        <v>134380</v>
      </c>
      <c r="E63" s="3">
        <f t="shared" si="0"/>
        <v>86.928858461080523</v>
      </c>
    </row>
    <row r="64" spans="1:5" x14ac:dyDescent="0.25">
      <c r="A64">
        <v>2015</v>
      </c>
      <c r="B64" s="1" t="s">
        <v>70</v>
      </c>
      <c r="C64" s="2">
        <v>117990</v>
      </c>
      <c r="D64" s="2">
        <v>133590</v>
      </c>
      <c r="E64" s="3">
        <f t="shared" si="0"/>
        <v>88.322479227487079</v>
      </c>
    </row>
    <row r="65" spans="1:5" x14ac:dyDescent="0.25">
      <c r="A65">
        <v>2015</v>
      </c>
      <c r="B65" s="1" t="s">
        <v>71</v>
      </c>
      <c r="C65" s="2">
        <v>117084</v>
      </c>
      <c r="D65" s="2">
        <v>129355</v>
      </c>
      <c r="E65" s="3">
        <f t="shared" si="0"/>
        <v>90.513702601368323</v>
      </c>
    </row>
    <row r="66" spans="1:5" x14ac:dyDescent="0.25">
      <c r="A66">
        <v>2015</v>
      </c>
      <c r="B66" s="1" t="s">
        <v>72</v>
      </c>
      <c r="C66" s="2">
        <v>127069</v>
      </c>
      <c r="D66" s="2">
        <v>142406</v>
      </c>
      <c r="E66" s="3">
        <f t="shared" si="0"/>
        <v>89.230088619861519</v>
      </c>
    </row>
    <row r="67" spans="1:5" x14ac:dyDescent="0.25">
      <c r="A67">
        <v>2015</v>
      </c>
      <c r="B67" s="1" t="s">
        <v>73</v>
      </c>
      <c r="C67" s="2">
        <v>123895</v>
      </c>
      <c r="D67" s="2">
        <v>137254</v>
      </c>
      <c r="E67" s="3">
        <f t="shared" si="0"/>
        <v>90.266950325673562</v>
      </c>
    </row>
    <row r="68" spans="1:5" x14ac:dyDescent="0.25">
      <c r="A68">
        <v>2015</v>
      </c>
      <c r="B68" s="1" t="s">
        <v>74</v>
      </c>
      <c r="C68" s="2">
        <v>123374</v>
      </c>
      <c r="D68" s="2">
        <v>137225</v>
      </c>
      <c r="E68" s="3">
        <f t="shared" si="0"/>
        <v>89.906358170887231</v>
      </c>
    </row>
    <row r="69" spans="1:5" x14ac:dyDescent="0.25">
      <c r="A69">
        <v>2015</v>
      </c>
      <c r="B69" s="1" t="s">
        <v>75</v>
      </c>
      <c r="C69" s="2">
        <v>130423</v>
      </c>
      <c r="D69" s="2">
        <v>147323</v>
      </c>
      <c r="E69" s="3">
        <f t="shared" ref="E69:E94" si="1">(C69/D69)*100</f>
        <v>88.528607210007934</v>
      </c>
    </row>
    <row r="70" spans="1:5" x14ac:dyDescent="0.25">
      <c r="A70">
        <v>2015</v>
      </c>
      <c r="B70" s="1" t="s">
        <v>76</v>
      </c>
      <c r="C70" s="2">
        <v>133040</v>
      </c>
      <c r="D70" s="2">
        <v>150667</v>
      </c>
      <c r="E70" s="3">
        <f t="shared" si="1"/>
        <v>88.30068960024424</v>
      </c>
    </row>
    <row r="71" spans="1:5" x14ac:dyDescent="0.25">
      <c r="A71">
        <v>2015</v>
      </c>
      <c r="B71" s="1" t="s">
        <v>77</v>
      </c>
      <c r="C71" s="2">
        <v>110959</v>
      </c>
      <c r="D71" s="2">
        <v>131394</v>
      </c>
      <c r="E71" s="3">
        <f t="shared" si="1"/>
        <v>84.447539461467031</v>
      </c>
    </row>
    <row r="72" spans="1:5" x14ac:dyDescent="0.25">
      <c r="A72">
        <v>2015</v>
      </c>
      <c r="B72" s="1" t="s">
        <v>78</v>
      </c>
      <c r="C72" s="2">
        <v>122597</v>
      </c>
      <c r="D72" s="2">
        <v>135864</v>
      </c>
      <c r="E72" s="3">
        <f t="shared" si="1"/>
        <v>90.235088029205684</v>
      </c>
    </row>
    <row r="73" spans="1:5" x14ac:dyDescent="0.25">
      <c r="A73">
        <v>2015</v>
      </c>
      <c r="B73" s="1" t="s">
        <v>79</v>
      </c>
      <c r="C73" s="2">
        <v>124303</v>
      </c>
      <c r="D73" s="2">
        <v>140099</v>
      </c>
      <c r="E73" s="3">
        <f t="shared" si="1"/>
        <v>88.725115810962251</v>
      </c>
    </row>
    <row r="74" spans="1:5" x14ac:dyDescent="0.25">
      <c r="A74">
        <v>2015</v>
      </c>
      <c r="B74" s="1" t="s">
        <v>80</v>
      </c>
      <c r="C74" s="2">
        <v>117609</v>
      </c>
      <c r="D74" s="2">
        <v>133162</v>
      </c>
      <c r="E74" s="3">
        <f t="shared" si="1"/>
        <v>88.320241510340793</v>
      </c>
    </row>
    <row r="75" spans="1:5" x14ac:dyDescent="0.25">
      <c r="A75">
        <v>2015</v>
      </c>
      <c r="B75" s="1" t="s">
        <v>81</v>
      </c>
      <c r="C75" s="2">
        <v>119162</v>
      </c>
      <c r="D75" s="2">
        <v>132243</v>
      </c>
      <c r="E75" s="3">
        <f t="shared" si="1"/>
        <v>90.108361123084023</v>
      </c>
    </row>
    <row r="76" spans="1:5" x14ac:dyDescent="0.25">
      <c r="A76">
        <v>2016</v>
      </c>
      <c r="B76" s="1" t="s">
        <v>70</v>
      </c>
      <c r="C76" s="2">
        <v>112956</v>
      </c>
      <c r="D76" s="2">
        <v>129314</v>
      </c>
      <c r="E76" s="3">
        <f t="shared" si="1"/>
        <v>87.350170901835838</v>
      </c>
    </row>
    <row r="77" spans="1:5" x14ac:dyDescent="0.25">
      <c r="A77">
        <v>2016</v>
      </c>
      <c r="B77" s="1" t="s">
        <v>71</v>
      </c>
      <c r="C77" s="2">
        <v>118368</v>
      </c>
      <c r="D77" s="2">
        <v>137446</v>
      </c>
      <c r="E77" s="3">
        <f t="shared" si="1"/>
        <v>86.119639713050944</v>
      </c>
    </row>
    <row r="78" spans="1:5" x14ac:dyDescent="0.25">
      <c r="A78">
        <v>2016</v>
      </c>
      <c r="B78" s="1" t="s">
        <v>72</v>
      </c>
      <c r="C78" s="2">
        <v>125862</v>
      </c>
      <c r="D78" s="2">
        <v>142564</v>
      </c>
      <c r="E78" s="3">
        <f t="shared" si="1"/>
        <v>88.284559916949576</v>
      </c>
    </row>
    <row r="79" spans="1:5" x14ac:dyDescent="0.25">
      <c r="A79">
        <v>2016</v>
      </c>
      <c r="B79" s="1" t="s">
        <v>73</v>
      </c>
      <c r="C79" s="2">
        <v>127680</v>
      </c>
      <c r="D79" s="2">
        <v>146624</v>
      </c>
      <c r="E79" s="3">
        <f t="shared" si="1"/>
        <v>87.079877782627662</v>
      </c>
    </row>
    <row r="80" spans="1:5" x14ac:dyDescent="0.25">
      <c r="A80">
        <v>2016</v>
      </c>
      <c r="B80" s="1" t="s">
        <v>74</v>
      </c>
      <c r="C80" s="2">
        <v>124903</v>
      </c>
      <c r="D80" s="2">
        <v>144944</v>
      </c>
      <c r="E80" s="3">
        <f t="shared" si="1"/>
        <v>86.173280715310739</v>
      </c>
    </row>
    <row r="81" spans="1:5" x14ac:dyDescent="0.25">
      <c r="A81">
        <v>2016</v>
      </c>
      <c r="B81" s="1" t="s">
        <v>75</v>
      </c>
      <c r="C81" s="2">
        <v>126574</v>
      </c>
      <c r="D81" s="2">
        <v>144682</v>
      </c>
      <c r="E81" s="3">
        <f t="shared" si="1"/>
        <v>87.484275860162285</v>
      </c>
    </row>
    <row r="82" spans="1:5" x14ac:dyDescent="0.25">
      <c r="A82">
        <v>2016</v>
      </c>
      <c r="B82" s="1" t="s">
        <v>76</v>
      </c>
      <c r="C82" s="2">
        <v>116055</v>
      </c>
      <c r="D82" s="2">
        <v>134602</v>
      </c>
      <c r="E82" s="6">
        <f t="shared" si="1"/>
        <v>86.2208585310768</v>
      </c>
    </row>
    <row r="83" spans="1:5" x14ac:dyDescent="0.25">
      <c r="A83">
        <v>2016</v>
      </c>
      <c r="B83" s="1" t="s">
        <v>77</v>
      </c>
      <c r="C83" s="2">
        <v>130108</v>
      </c>
      <c r="D83" s="2">
        <v>152251</v>
      </c>
      <c r="E83" s="6">
        <f t="shared" si="1"/>
        <v>85.456253160898783</v>
      </c>
    </row>
    <row r="84" spans="1:5" x14ac:dyDescent="0.25">
      <c r="A84">
        <v>2016</v>
      </c>
      <c r="B84" s="1" t="s">
        <v>78</v>
      </c>
      <c r="C84" s="2">
        <v>120072</v>
      </c>
      <c r="D84" s="2">
        <v>140052</v>
      </c>
      <c r="E84" s="6">
        <f t="shared" si="1"/>
        <v>85.733870276754359</v>
      </c>
    </row>
    <row r="85" spans="1:5" x14ac:dyDescent="0.25">
      <c r="A85">
        <v>2016</v>
      </c>
      <c r="B85" s="1" t="s">
        <v>79</v>
      </c>
      <c r="C85" s="2">
        <v>125690</v>
      </c>
      <c r="D85" s="2">
        <v>149944</v>
      </c>
      <c r="E85" s="6">
        <f t="shared" si="1"/>
        <v>83.824627861068137</v>
      </c>
    </row>
    <row r="86" spans="1:5" x14ac:dyDescent="0.25">
      <c r="A86">
        <v>2016</v>
      </c>
      <c r="B86" s="1" t="s">
        <v>80</v>
      </c>
      <c r="C86" s="2">
        <v>116015</v>
      </c>
      <c r="D86" s="2">
        <v>136372</v>
      </c>
      <c r="E86" s="6">
        <f t="shared" si="1"/>
        <v>85.072448889801422</v>
      </c>
    </row>
    <row r="87" spans="1:5" x14ac:dyDescent="0.25">
      <c r="A87">
        <v>2016</v>
      </c>
      <c r="B87" s="1" t="s">
        <v>81</v>
      </c>
      <c r="C87" s="2">
        <v>113059</v>
      </c>
      <c r="D87" s="2">
        <v>130738</v>
      </c>
      <c r="E87" s="6">
        <f t="shared" si="1"/>
        <v>86.477535223117997</v>
      </c>
    </row>
    <row r="88" spans="1:5" x14ac:dyDescent="0.25">
      <c r="A88">
        <v>2017</v>
      </c>
      <c r="B88" t="s">
        <v>70</v>
      </c>
      <c r="C88" s="2">
        <v>116502</v>
      </c>
      <c r="D88" s="2">
        <v>133665</v>
      </c>
      <c r="E88" s="6">
        <f t="shared" si="1"/>
        <v>87.159690270452245</v>
      </c>
    </row>
    <row r="89" spans="1:5" x14ac:dyDescent="0.25">
      <c r="A89">
        <v>2017</v>
      </c>
      <c r="B89" s="1" t="s">
        <v>71</v>
      </c>
      <c r="C89" s="2">
        <v>112188</v>
      </c>
      <c r="D89" s="2">
        <v>131106</v>
      </c>
      <c r="E89" s="6">
        <f t="shared" si="1"/>
        <v>85.570454441444326</v>
      </c>
    </row>
    <row r="90" spans="1:5" x14ac:dyDescent="0.25">
      <c r="A90">
        <v>2017</v>
      </c>
      <c r="B90" s="1" t="s">
        <v>72</v>
      </c>
      <c r="C90" s="2">
        <v>135087</v>
      </c>
      <c r="D90" s="2">
        <v>157924</v>
      </c>
      <c r="E90" s="6">
        <f t="shared" si="1"/>
        <v>85.539246726273404</v>
      </c>
    </row>
    <row r="91" spans="1:5" x14ac:dyDescent="0.25">
      <c r="A91">
        <v>2017</v>
      </c>
      <c r="B91" s="1" t="s">
        <v>73</v>
      </c>
      <c r="C91" s="2">
        <v>116431</v>
      </c>
      <c r="D91" s="2">
        <v>135689</v>
      </c>
      <c r="E91" s="6">
        <f t="shared" si="1"/>
        <v>85.807250403496226</v>
      </c>
    </row>
    <row r="92" spans="1:5" x14ac:dyDescent="0.25">
      <c r="A92">
        <v>2017</v>
      </c>
      <c r="B92" s="1" t="s">
        <v>74</v>
      </c>
      <c r="C92" s="2">
        <v>124609</v>
      </c>
      <c r="D92" s="2">
        <v>146139</v>
      </c>
      <c r="E92" s="6">
        <f t="shared" si="1"/>
        <v>85.267450851586503</v>
      </c>
    </row>
    <row r="93" spans="1:5" x14ac:dyDescent="0.25">
      <c r="A93">
        <v>2017</v>
      </c>
      <c r="B93" s="1" t="s">
        <v>75</v>
      </c>
      <c r="C93" s="2">
        <v>115972</v>
      </c>
      <c r="D93" s="2">
        <v>136281</v>
      </c>
      <c r="E93" s="6">
        <f t="shared" si="1"/>
        <v>85.097702541073232</v>
      </c>
    </row>
    <row r="94" spans="1:5" x14ac:dyDescent="0.25">
      <c r="A94">
        <v>2017</v>
      </c>
      <c r="B94" s="1" t="s">
        <v>76</v>
      </c>
      <c r="C94" s="2">
        <v>110588</v>
      </c>
      <c r="D94" s="2">
        <v>128707</v>
      </c>
      <c r="E94" s="6">
        <f t="shared" si="1"/>
        <v>85.922288609011161</v>
      </c>
    </row>
    <row r="95" spans="1:5" x14ac:dyDescent="0.25">
      <c r="A95">
        <v>2017</v>
      </c>
      <c r="B95" s="1" t="s">
        <v>77</v>
      </c>
      <c r="C95" s="2">
        <v>117884</v>
      </c>
      <c r="D95" s="2">
        <v>137210</v>
      </c>
      <c r="E95" s="6">
        <f t="shared" ref="E95:E104" si="2">(C95/D95)*100</f>
        <v>85.915020771080833</v>
      </c>
    </row>
    <row r="96" spans="1:5" x14ac:dyDescent="0.25">
      <c r="A96">
        <v>2017</v>
      </c>
      <c r="B96" s="1" t="s">
        <v>78</v>
      </c>
      <c r="C96" s="2">
        <v>113085</v>
      </c>
      <c r="D96" s="2">
        <v>132597</v>
      </c>
      <c r="E96" s="6">
        <f t="shared" si="2"/>
        <v>85.28473494875449</v>
      </c>
    </row>
    <row r="97" spans="1:5" x14ac:dyDescent="0.25">
      <c r="A97">
        <v>2017</v>
      </c>
      <c r="B97" s="1" t="s">
        <v>79</v>
      </c>
      <c r="C97" s="2">
        <v>118962</v>
      </c>
      <c r="D97" s="2">
        <v>141201</v>
      </c>
      <c r="E97" s="6">
        <f t="shared" si="2"/>
        <v>84.250111543119388</v>
      </c>
    </row>
    <row r="98" spans="1:5" x14ac:dyDescent="0.25">
      <c r="A98">
        <v>2017</v>
      </c>
      <c r="B98" s="1" t="s">
        <v>80</v>
      </c>
      <c r="C98" s="2">
        <v>120948</v>
      </c>
      <c r="D98" s="2">
        <v>139862</v>
      </c>
      <c r="E98" s="6">
        <f t="shared" si="2"/>
        <v>86.476669860290855</v>
      </c>
    </row>
    <row r="99" spans="1:5" x14ac:dyDescent="0.25">
      <c r="A99">
        <v>2017</v>
      </c>
      <c r="B99" t="s">
        <v>81</v>
      </c>
      <c r="C99" s="2">
        <v>108095</v>
      </c>
      <c r="D99" s="2">
        <v>123311</v>
      </c>
      <c r="E99" s="6">
        <f t="shared" si="2"/>
        <v>87.660468246952831</v>
      </c>
    </row>
    <row r="100" spans="1:5" x14ac:dyDescent="0.25">
      <c r="A100">
        <v>2018</v>
      </c>
      <c r="B100" t="s">
        <v>70</v>
      </c>
      <c r="C100" s="2">
        <v>115150</v>
      </c>
      <c r="D100" s="2">
        <v>129452</v>
      </c>
      <c r="E100" s="6">
        <f t="shared" si="2"/>
        <v>88.951889503445287</v>
      </c>
    </row>
    <row r="101" spans="1:5" x14ac:dyDescent="0.25">
      <c r="A101">
        <v>2018</v>
      </c>
      <c r="B101" t="s">
        <v>71</v>
      </c>
      <c r="C101" s="2">
        <v>108031</v>
      </c>
      <c r="D101" s="2">
        <v>122651</v>
      </c>
      <c r="E101" s="6">
        <f t="shared" si="2"/>
        <v>88.079999347742785</v>
      </c>
    </row>
    <row r="102" spans="1:5" x14ac:dyDescent="0.25">
      <c r="A102">
        <v>2018</v>
      </c>
      <c r="B102" t="s">
        <v>72</v>
      </c>
      <c r="C102" s="2">
        <v>112525</v>
      </c>
      <c r="D102" s="2">
        <v>128032</v>
      </c>
      <c r="E102" s="6">
        <f t="shared" si="2"/>
        <v>87.88818420394901</v>
      </c>
    </row>
    <row r="103" spans="1:5" x14ac:dyDescent="0.25">
      <c r="A103">
        <v>2018</v>
      </c>
      <c r="B103" t="s">
        <v>73</v>
      </c>
      <c r="C103" s="2">
        <v>121113</v>
      </c>
      <c r="D103" s="2">
        <v>137302</v>
      </c>
      <c r="E103" s="6">
        <f t="shared" si="2"/>
        <v>88.209203070603493</v>
      </c>
    </row>
    <row r="104" spans="1:5" x14ac:dyDescent="0.25">
      <c r="A104">
        <v>2018</v>
      </c>
      <c r="B104" t="s">
        <v>74</v>
      </c>
      <c r="C104" s="2">
        <v>122273</v>
      </c>
      <c r="D104" s="2">
        <v>141500</v>
      </c>
      <c r="E104" s="6">
        <f t="shared" si="2"/>
        <v>86.412014134275623</v>
      </c>
    </row>
    <row r="105" spans="1:5" x14ac:dyDescent="0.25">
      <c r="A105">
        <v>2018</v>
      </c>
      <c r="B105" t="s">
        <v>75</v>
      </c>
      <c r="C105" s="2">
        <v>115856</v>
      </c>
      <c r="D105" s="2">
        <v>133959</v>
      </c>
      <c r="E105" s="6">
        <f t="shared" ref="E105:E121" si="3">(C105/D105)*100</f>
        <v>86.486163676945921</v>
      </c>
    </row>
    <row r="106" spans="1:5" x14ac:dyDescent="0.25">
      <c r="A106">
        <v>2018</v>
      </c>
      <c r="B106" t="s">
        <v>76</v>
      </c>
      <c r="C106" s="2">
        <v>110320</v>
      </c>
      <c r="D106" s="2">
        <v>127051</v>
      </c>
      <c r="E106" s="6">
        <f t="shared" si="3"/>
        <v>86.831272481129631</v>
      </c>
    </row>
    <row r="107" spans="1:5" x14ac:dyDescent="0.25">
      <c r="A107">
        <v>2018</v>
      </c>
      <c r="B107" t="s">
        <v>77</v>
      </c>
      <c r="C107" s="2">
        <v>126879</v>
      </c>
      <c r="D107" s="2">
        <v>146522</v>
      </c>
      <c r="E107" s="6">
        <f t="shared" si="3"/>
        <v>86.593822088150588</v>
      </c>
    </row>
    <row r="108" spans="1:5" x14ac:dyDescent="0.25">
      <c r="A108">
        <v>2018</v>
      </c>
      <c r="B108" t="s">
        <v>78</v>
      </c>
      <c r="C108" s="2">
        <v>108437</v>
      </c>
      <c r="D108" s="2">
        <v>127182</v>
      </c>
      <c r="E108" s="6">
        <f t="shared" si="3"/>
        <v>85.261279111823995</v>
      </c>
    </row>
    <row r="109" spans="1:5" x14ac:dyDescent="0.25">
      <c r="A109">
        <v>2018</v>
      </c>
      <c r="B109" t="s">
        <v>79</v>
      </c>
      <c r="C109" s="2">
        <v>128293</v>
      </c>
      <c r="D109" s="2">
        <v>148728</v>
      </c>
      <c r="E109" s="6">
        <f t="shared" si="3"/>
        <v>86.260152762089177</v>
      </c>
    </row>
    <row r="110" spans="1:5" x14ac:dyDescent="0.25">
      <c r="A110">
        <v>2018</v>
      </c>
      <c r="B110" t="s">
        <v>80</v>
      </c>
      <c r="C110" s="2">
        <v>116973</v>
      </c>
      <c r="D110" s="2">
        <v>134403</v>
      </c>
      <c r="E110" s="6">
        <f t="shared" si="3"/>
        <v>87.031539474565307</v>
      </c>
    </row>
    <row r="111" spans="1:5" x14ac:dyDescent="0.25">
      <c r="A111">
        <v>2018</v>
      </c>
      <c r="B111" t="s">
        <v>81</v>
      </c>
      <c r="C111" s="2">
        <v>114106</v>
      </c>
      <c r="D111" s="2">
        <v>133767</v>
      </c>
      <c r="E111" s="6">
        <f t="shared" si="3"/>
        <v>85.302055065898159</v>
      </c>
    </row>
    <row r="112" spans="1:5" x14ac:dyDescent="0.25">
      <c r="A112">
        <v>2019</v>
      </c>
      <c r="B112" s="1" t="s">
        <v>70</v>
      </c>
      <c r="C112" s="2">
        <v>121014</v>
      </c>
      <c r="D112" s="2">
        <v>141834</v>
      </c>
      <c r="E112" s="6">
        <f t="shared" si="3"/>
        <v>85.320868057024413</v>
      </c>
    </row>
    <row r="113" spans="1:12" x14ac:dyDescent="0.25">
      <c r="A113">
        <v>2019</v>
      </c>
      <c r="B113" s="1" t="s">
        <v>71</v>
      </c>
      <c r="C113" s="2">
        <v>110429</v>
      </c>
      <c r="D113" s="2">
        <v>131168</v>
      </c>
      <c r="E113" s="6">
        <f t="shared" si="3"/>
        <v>84.188979019272992</v>
      </c>
    </row>
    <row r="114" spans="1:12" x14ac:dyDescent="0.25">
      <c r="A114">
        <v>2019</v>
      </c>
      <c r="B114" s="1" t="s">
        <v>72</v>
      </c>
      <c r="C114" s="2">
        <v>120448</v>
      </c>
      <c r="D114" s="2">
        <v>142448</v>
      </c>
      <c r="E114" s="6">
        <f t="shared" si="3"/>
        <v>84.555767718746495</v>
      </c>
    </row>
    <row r="115" spans="1:12" x14ac:dyDescent="0.25">
      <c r="A115">
        <v>2019</v>
      </c>
      <c r="B115" s="1" t="s">
        <v>73</v>
      </c>
      <c r="C115" s="2">
        <v>108451</v>
      </c>
      <c r="D115" s="2">
        <v>128355</v>
      </c>
      <c r="E115" s="6">
        <f t="shared" si="3"/>
        <v>84.493007674029059</v>
      </c>
    </row>
    <row r="116" spans="1:12" x14ac:dyDescent="0.25">
      <c r="A116">
        <v>2019</v>
      </c>
      <c r="B116" s="1" t="s">
        <v>74</v>
      </c>
      <c r="C116" s="2">
        <v>118932</v>
      </c>
      <c r="D116" s="2">
        <v>139644</v>
      </c>
      <c r="E116" s="6">
        <f t="shared" si="3"/>
        <v>85.167998625075185</v>
      </c>
    </row>
    <row r="117" spans="1:12" x14ac:dyDescent="0.25">
      <c r="A117">
        <v>2019</v>
      </c>
      <c r="B117" s="1" t="s">
        <v>75</v>
      </c>
      <c r="C117" s="2">
        <v>107699</v>
      </c>
      <c r="D117" s="2">
        <v>126023</v>
      </c>
      <c r="E117" s="6">
        <f t="shared" si="3"/>
        <v>85.459797021178673</v>
      </c>
    </row>
    <row r="118" spans="1:12" x14ac:dyDescent="0.25">
      <c r="A118">
        <v>2019</v>
      </c>
      <c r="B118" s="1" t="s">
        <v>76</v>
      </c>
      <c r="C118" s="2">
        <v>116214</v>
      </c>
      <c r="D118" s="2">
        <v>134324</v>
      </c>
      <c r="E118" s="6">
        <f t="shared" si="3"/>
        <v>86.517673684523984</v>
      </c>
    </row>
    <row r="119" spans="1:12" x14ac:dyDescent="0.25">
      <c r="A119">
        <v>2019</v>
      </c>
      <c r="B119" s="1" t="s">
        <v>77</v>
      </c>
      <c r="C119" s="2">
        <v>118098</v>
      </c>
      <c r="D119" s="2">
        <v>135904</v>
      </c>
      <c r="E119" s="6">
        <f t="shared" si="3"/>
        <v>86.898104544384267</v>
      </c>
    </row>
    <row r="120" spans="1:12" x14ac:dyDescent="0.25">
      <c r="A120">
        <v>2019</v>
      </c>
      <c r="B120" s="1" t="s">
        <v>78</v>
      </c>
      <c r="C120" s="2">
        <v>106661</v>
      </c>
      <c r="D120" s="2">
        <v>124685</v>
      </c>
      <c r="E120" s="6">
        <f t="shared" si="3"/>
        <v>85.544371816978781</v>
      </c>
    </row>
    <row r="121" spans="1:12" x14ac:dyDescent="0.25">
      <c r="A121">
        <v>2019</v>
      </c>
      <c r="B121" s="1" t="s">
        <v>79</v>
      </c>
      <c r="C121" s="2">
        <v>118716</v>
      </c>
      <c r="D121" s="2">
        <v>139494</v>
      </c>
      <c r="E121" s="6">
        <f t="shared" si="3"/>
        <v>85.104735687556456</v>
      </c>
    </row>
    <row r="122" spans="1:12" x14ac:dyDescent="0.25">
      <c r="A122">
        <v>2019</v>
      </c>
      <c r="B122" s="1" t="s">
        <v>80</v>
      </c>
      <c r="C122" s="2">
        <v>105389</v>
      </c>
      <c r="D122" s="2">
        <v>125345</v>
      </c>
      <c r="E122" s="6">
        <f>(C122/D122)*100</f>
        <v>84.079141569268828</v>
      </c>
    </row>
    <row r="123" spans="1:12" x14ac:dyDescent="0.25">
      <c r="A123">
        <v>2019</v>
      </c>
      <c r="B123" s="1" t="s">
        <v>81</v>
      </c>
      <c r="C123" s="2">
        <v>106242</v>
      </c>
      <c r="D123" s="2">
        <v>123171</v>
      </c>
      <c r="E123" s="6">
        <f>(C123/D123)*100</f>
        <v>86.255693304430423</v>
      </c>
    </row>
    <row r="124" spans="1:12" x14ac:dyDescent="0.25">
      <c r="A124">
        <v>2020</v>
      </c>
      <c r="B124" s="1" t="s">
        <v>70</v>
      </c>
      <c r="C124" s="2">
        <v>123371</v>
      </c>
      <c r="D124" s="2">
        <v>142437</v>
      </c>
      <c r="E124" s="6">
        <f t="shared" ref="E124:E165" si="4">(C124/D124)*100</f>
        <v>86.614433047592982</v>
      </c>
      <c r="G124" s="2"/>
      <c r="H124" s="2"/>
      <c r="I124" s="2"/>
      <c r="J124" s="2"/>
      <c r="K124" s="2"/>
    </row>
    <row r="125" spans="1:12" x14ac:dyDescent="0.25">
      <c r="A125">
        <v>2020</v>
      </c>
      <c r="B125" s="1" t="s">
        <v>71</v>
      </c>
      <c r="C125" s="2">
        <v>113619</v>
      </c>
      <c r="D125" s="2">
        <v>135313</v>
      </c>
      <c r="E125" s="6">
        <f t="shared" si="4"/>
        <v>83.967541921323146</v>
      </c>
      <c r="G125" s="2"/>
      <c r="I125" s="68"/>
      <c r="J125" s="17"/>
      <c r="K125" s="30"/>
      <c r="L125" s="13"/>
    </row>
    <row r="126" spans="1:12" x14ac:dyDescent="0.25">
      <c r="A126">
        <v>2020</v>
      </c>
      <c r="B126" s="1" t="s">
        <v>72</v>
      </c>
      <c r="C126" s="2">
        <v>118871</v>
      </c>
      <c r="D126" s="2">
        <v>138895</v>
      </c>
      <c r="E126" s="6">
        <f t="shared" si="4"/>
        <v>85.583354332409385</v>
      </c>
      <c r="F126" s="12"/>
      <c r="G126" s="2"/>
      <c r="I126" s="68"/>
      <c r="J126" s="68"/>
      <c r="K126" s="30"/>
      <c r="L126" s="13"/>
    </row>
    <row r="127" spans="1:12" x14ac:dyDescent="0.25">
      <c r="A127">
        <v>2020</v>
      </c>
      <c r="B127" s="1" t="s">
        <v>73</v>
      </c>
      <c r="C127" s="2">
        <v>89817</v>
      </c>
      <c r="D127" s="2">
        <v>102997</v>
      </c>
      <c r="E127" s="6">
        <f t="shared" si="4"/>
        <v>87.203510781867436</v>
      </c>
      <c r="F127" s="12"/>
      <c r="G127" s="2"/>
      <c r="I127" s="68"/>
      <c r="J127" s="2"/>
      <c r="K127" s="2"/>
    </row>
    <row r="128" spans="1:12" x14ac:dyDescent="0.25">
      <c r="A128">
        <v>2020</v>
      </c>
      <c r="B128" s="1" t="s">
        <v>74</v>
      </c>
      <c r="C128" s="2">
        <v>88049</v>
      </c>
      <c r="D128" s="2">
        <v>99333</v>
      </c>
      <c r="E128" s="6">
        <f t="shared" si="4"/>
        <v>88.640230336343407</v>
      </c>
      <c r="F128" s="12"/>
      <c r="G128" s="2"/>
      <c r="I128" s="68"/>
      <c r="J128" s="2"/>
      <c r="K128" s="2"/>
    </row>
    <row r="129" spans="1:11" x14ac:dyDescent="0.25">
      <c r="A129">
        <v>2020</v>
      </c>
      <c r="B129" s="1" t="s">
        <v>75</v>
      </c>
      <c r="C129" s="2">
        <v>81957</v>
      </c>
      <c r="D129" s="2">
        <v>96456</v>
      </c>
      <c r="E129" s="6">
        <f t="shared" si="4"/>
        <v>84.968275690470264</v>
      </c>
      <c r="F129" s="12"/>
      <c r="G129" s="2"/>
      <c r="H129" s="2"/>
      <c r="I129" s="2"/>
      <c r="J129" s="2"/>
      <c r="K129" s="2"/>
    </row>
    <row r="130" spans="1:11" x14ac:dyDescent="0.25">
      <c r="A130">
        <v>2020</v>
      </c>
      <c r="B130" s="1" t="s">
        <v>76</v>
      </c>
      <c r="C130" s="2">
        <v>78629</v>
      </c>
      <c r="D130" s="2">
        <v>98454</v>
      </c>
      <c r="E130" s="6">
        <f t="shared" si="4"/>
        <v>79.863692688971497</v>
      </c>
      <c r="G130" s="2"/>
      <c r="H130" s="2"/>
      <c r="I130" s="2"/>
      <c r="J130" s="2"/>
      <c r="K130" s="2"/>
    </row>
    <row r="131" spans="1:11" x14ac:dyDescent="0.25">
      <c r="A131">
        <v>2020</v>
      </c>
      <c r="B131" s="1" t="s">
        <v>77</v>
      </c>
      <c r="C131" s="2">
        <v>78438</v>
      </c>
      <c r="D131" s="2">
        <v>97321</v>
      </c>
      <c r="E131" s="6">
        <f t="shared" si="4"/>
        <v>80.597198960142208</v>
      </c>
      <c r="G131" s="2"/>
      <c r="H131" s="2"/>
      <c r="I131" s="2"/>
      <c r="J131" s="2"/>
      <c r="K131" s="2"/>
    </row>
    <row r="132" spans="1:11" x14ac:dyDescent="0.25">
      <c r="A132">
        <v>2020</v>
      </c>
      <c r="B132" s="1" t="s">
        <v>78</v>
      </c>
      <c r="C132" s="2">
        <v>83323</v>
      </c>
      <c r="D132" s="2">
        <v>102553</v>
      </c>
      <c r="E132" s="6">
        <f t="shared" si="4"/>
        <v>81.24872017395883</v>
      </c>
      <c r="G132" s="2"/>
      <c r="H132" s="2"/>
      <c r="I132" s="2"/>
      <c r="J132" s="2"/>
      <c r="K132" s="2"/>
    </row>
    <row r="133" spans="1:11" x14ac:dyDescent="0.25">
      <c r="A133">
        <v>2020</v>
      </c>
      <c r="B133" s="1" t="s">
        <v>79</v>
      </c>
      <c r="C133" s="2">
        <v>85724</v>
      </c>
      <c r="D133" s="2">
        <v>111169</v>
      </c>
      <c r="E133" s="6">
        <f t="shared" si="4"/>
        <v>77.111424947602302</v>
      </c>
    </row>
    <row r="134" spans="1:11" x14ac:dyDescent="0.25">
      <c r="A134">
        <v>2020</v>
      </c>
      <c r="B134" s="1" t="s">
        <v>80</v>
      </c>
      <c r="C134" s="2">
        <v>81324</v>
      </c>
      <c r="D134" s="2">
        <v>106560</v>
      </c>
      <c r="E134" s="6">
        <f t="shared" si="4"/>
        <v>76.317567567567565</v>
      </c>
    </row>
    <row r="135" spans="1:11" x14ac:dyDescent="0.25">
      <c r="A135">
        <v>2020</v>
      </c>
      <c r="B135" s="1" t="s">
        <v>81</v>
      </c>
      <c r="C135" s="2">
        <v>83466</v>
      </c>
      <c r="D135" s="2">
        <v>108766</v>
      </c>
      <c r="E135" s="6">
        <f t="shared" si="4"/>
        <v>76.739054483937991</v>
      </c>
      <c r="I135" s="67"/>
    </row>
    <row r="136" spans="1:11" x14ac:dyDescent="0.25">
      <c r="A136">
        <v>2021</v>
      </c>
      <c r="B136" s="1" t="s">
        <v>70</v>
      </c>
      <c r="C136" s="2">
        <v>77877</v>
      </c>
      <c r="D136" s="2">
        <v>102198</v>
      </c>
      <c r="E136" s="6">
        <f t="shared" si="4"/>
        <v>76.202078318558094</v>
      </c>
      <c r="I136" s="68"/>
    </row>
    <row r="137" spans="1:11" x14ac:dyDescent="0.25">
      <c r="A137">
        <v>2021</v>
      </c>
      <c r="B137" s="1" t="s">
        <v>71</v>
      </c>
      <c r="C137" s="2">
        <v>75099</v>
      </c>
      <c r="D137" s="2">
        <v>98212</v>
      </c>
      <c r="E137" s="6">
        <f t="shared" si="4"/>
        <v>76.466215941025538</v>
      </c>
      <c r="I137" s="68"/>
    </row>
    <row r="138" spans="1:11" x14ac:dyDescent="0.25">
      <c r="A138">
        <v>2021</v>
      </c>
      <c r="B138" s="1" t="s">
        <v>72</v>
      </c>
      <c r="C138" s="2">
        <v>92202</v>
      </c>
      <c r="D138" s="2">
        <v>120858</v>
      </c>
      <c r="E138" s="6">
        <f t="shared" si="4"/>
        <v>76.289529861490351</v>
      </c>
      <c r="I138" s="68"/>
    </row>
    <row r="139" spans="1:11" x14ac:dyDescent="0.25">
      <c r="A139">
        <v>2021</v>
      </c>
      <c r="B139" s="1" t="s">
        <v>73</v>
      </c>
      <c r="C139" s="2">
        <v>84658</v>
      </c>
      <c r="D139" s="2">
        <v>111086</v>
      </c>
      <c r="E139" s="6">
        <f t="shared" si="4"/>
        <v>76.209423329672504</v>
      </c>
    </row>
    <row r="140" spans="1:11" x14ac:dyDescent="0.25">
      <c r="A140">
        <v>2021</v>
      </c>
      <c r="B140" s="1" t="s">
        <v>74</v>
      </c>
      <c r="C140" s="2">
        <v>84526</v>
      </c>
      <c r="D140" s="2">
        <v>110556</v>
      </c>
      <c r="E140" s="6">
        <f t="shared" si="4"/>
        <v>76.455371033684287</v>
      </c>
    </row>
    <row r="141" spans="1:11" x14ac:dyDescent="0.25">
      <c r="A141">
        <v>2021</v>
      </c>
      <c r="B141" s="1" t="s">
        <v>75</v>
      </c>
      <c r="C141" s="2">
        <v>90650</v>
      </c>
      <c r="D141" s="2">
        <v>115536</v>
      </c>
      <c r="E141" s="6">
        <f t="shared" si="4"/>
        <v>78.460393297327229</v>
      </c>
    </row>
    <row r="142" spans="1:11" x14ac:dyDescent="0.25">
      <c r="A142">
        <v>2021</v>
      </c>
      <c r="B142" s="1" t="s">
        <v>76</v>
      </c>
      <c r="C142" s="2">
        <v>87965</v>
      </c>
      <c r="D142" s="2">
        <v>112285</v>
      </c>
      <c r="E142" s="6">
        <f t="shared" si="4"/>
        <v>78.340829140134488</v>
      </c>
    </row>
    <row r="143" spans="1:11" x14ac:dyDescent="0.25">
      <c r="A143">
        <v>2021</v>
      </c>
      <c r="B143" s="1" t="s">
        <v>77</v>
      </c>
      <c r="C143" s="2">
        <v>86893</v>
      </c>
      <c r="D143" s="2">
        <v>111297</v>
      </c>
      <c r="E143" s="6">
        <f t="shared" si="4"/>
        <v>78.073083730918171</v>
      </c>
    </row>
    <row r="144" spans="1:11" x14ac:dyDescent="0.25">
      <c r="A144">
        <v>2021</v>
      </c>
      <c r="B144" s="1" t="s">
        <v>78</v>
      </c>
      <c r="C144" s="2">
        <v>87471</v>
      </c>
      <c r="D144" s="2">
        <v>110045</v>
      </c>
      <c r="E144" s="6">
        <f t="shared" si="4"/>
        <v>79.486573674405918</v>
      </c>
    </row>
    <row r="145" spans="1:5" x14ac:dyDescent="0.25">
      <c r="A145">
        <v>2021</v>
      </c>
      <c r="B145" s="1" t="s">
        <v>79</v>
      </c>
      <c r="C145" s="2">
        <v>90429</v>
      </c>
      <c r="D145" s="2">
        <v>112509</v>
      </c>
      <c r="E145" s="6">
        <f t="shared" si="4"/>
        <v>80.374903341066045</v>
      </c>
    </row>
    <row r="146" spans="1:5" x14ac:dyDescent="0.25">
      <c r="A146">
        <v>2021</v>
      </c>
      <c r="B146" s="1" t="s">
        <v>80</v>
      </c>
      <c r="C146" s="2">
        <v>91042</v>
      </c>
      <c r="D146" s="2">
        <v>113237</v>
      </c>
      <c r="E146" s="6">
        <f t="shared" si="4"/>
        <v>80.399516059238579</v>
      </c>
    </row>
    <row r="147" spans="1:5" x14ac:dyDescent="0.25">
      <c r="A147">
        <v>2021</v>
      </c>
      <c r="B147" s="1" t="s">
        <v>81</v>
      </c>
      <c r="C147" s="2">
        <v>88262</v>
      </c>
      <c r="D147" s="2">
        <v>111444</v>
      </c>
      <c r="E147" s="6">
        <f t="shared" si="4"/>
        <v>79.198521230393737</v>
      </c>
    </row>
    <row r="148" spans="1:5" x14ac:dyDescent="0.25">
      <c r="A148">
        <v>2022</v>
      </c>
      <c r="B148" s="1" t="s">
        <v>70</v>
      </c>
      <c r="C148" s="2">
        <v>86119</v>
      </c>
      <c r="D148" s="2">
        <v>104075</v>
      </c>
      <c r="E148" s="6">
        <f t="shared" si="4"/>
        <v>82.747057410521265</v>
      </c>
    </row>
    <row r="149" spans="1:5" x14ac:dyDescent="0.25">
      <c r="A149">
        <v>2022</v>
      </c>
      <c r="B149" s="1" t="s">
        <v>71</v>
      </c>
      <c r="C149" s="2">
        <v>86158</v>
      </c>
      <c r="D149" s="2">
        <v>105315</v>
      </c>
      <c r="E149" s="6">
        <f t="shared" si="4"/>
        <v>81.809808669230392</v>
      </c>
    </row>
    <row r="150" spans="1:5" x14ac:dyDescent="0.25">
      <c r="A150">
        <v>2022</v>
      </c>
      <c r="B150" s="1" t="s">
        <v>72</v>
      </c>
      <c r="C150" s="2">
        <v>99355</v>
      </c>
      <c r="D150" s="2">
        <v>123683</v>
      </c>
      <c r="E150" s="6">
        <f t="shared" si="4"/>
        <v>80.330360680125807</v>
      </c>
    </row>
    <row r="151" spans="1:5" x14ac:dyDescent="0.25">
      <c r="A151">
        <v>2022</v>
      </c>
      <c r="B151" s="1" t="s">
        <v>73</v>
      </c>
      <c r="C151" s="2">
        <v>94055</v>
      </c>
      <c r="D151" s="2">
        <v>118935</v>
      </c>
      <c r="E151" s="6">
        <f t="shared" si="4"/>
        <v>79.081010636061706</v>
      </c>
    </row>
    <row r="152" spans="1:5" x14ac:dyDescent="0.25">
      <c r="A152">
        <v>2022</v>
      </c>
      <c r="B152" s="1" t="s">
        <v>74</v>
      </c>
      <c r="C152" s="2">
        <v>109479</v>
      </c>
      <c r="D152" s="2">
        <v>136992</v>
      </c>
      <c r="E152" s="6">
        <f t="shared" si="4"/>
        <v>79.916345480028028</v>
      </c>
    </row>
    <row r="153" spans="1:5" x14ac:dyDescent="0.25">
      <c r="A153">
        <v>2022</v>
      </c>
      <c r="B153" s="1" t="s">
        <v>75</v>
      </c>
      <c r="C153" s="2">
        <v>95514</v>
      </c>
      <c r="D153" s="2">
        <v>124264</v>
      </c>
      <c r="E153" s="6">
        <f t="shared" si="4"/>
        <v>76.86377390072748</v>
      </c>
    </row>
    <row r="154" spans="1:5" x14ac:dyDescent="0.25">
      <c r="A154">
        <v>2022</v>
      </c>
      <c r="B154" s="1" t="s">
        <v>76</v>
      </c>
      <c r="C154" s="2">
        <v>89160</v>
      </c>
      <c r="D154" s="2">
        <v>113231</v>
      </c>
      <c r="E154" s="6">
        <f t="shared" si="4"/>
        <v>78.741687347104588</v>
      </c>
    </row>
    <row r="155" spans="1:5" x14ac:dyDescent="0.25">
      <c r="A155">
        <v>2022</v>
      </c>
      <c r="B155" s="1" t="s">
        <v>77</v>
      </c>
      <c r="C155" s="2">
        <v>94969</v>
      </c>
      <c r="D155" s="2">
        <v>118814</v>
      </c>
      <c r="E155" s="6">
        <f t="shared" si="4"/>
        <v>79.930816233777165</v>
      </c>
    </row>
    <row r="156" spans="1:5" x14ac:dyDescent="0.25">
      <c r="A156">
        <v>2022</v>
      </c>
      <c r="B156" s="1" t="s">
        <v>78</v>
      </c>
      <c r="C156" s="2">
        <v>93967</v>
      </c>
      <c r="D156" s="2">
        <v>118888</v>
      </c>
      <c r="E156" s="6">
        <f t="shared" si="4"/>
        <v>79.038254491622368</v>
      </c>
    </row>
    <row r="157" spans="1:5" x14ac:dyDescent="0.25">
      <c r="A157">
        <v>2022</v>
      </c>
      <c r="B157" s="1" t="s">
        <v>79</v>
      </c>
      <c r="C157" s="2">
        <v>92469</v>
      </c>
      <c r="D157" s="2">
        <v>117040</v>
      </c>
      <c r="E157" s="6">
        <f t="shared" si="4"/>
        <v>79.006322624743675</v>
      </c>
    </row>
    <row r="158" spans="1:5" x14ac:dyDescent="0.25">
      <c r="A158">
        <v>2022</v>
      </c>
      <c r="B158" s="1" t="s">
        <v>80</v>
      </c>
      <c r="C158" s="2">
        <v>87410</v>
      </c>
      <c r="D158" s="2">
        <v>113039</v>
      </c>
      <c r="E158" s="6">
        <f t="shared" si="4"/>
        <v>77.327294119728577</v>
      </c>
    </row>
    <row r="159" spans="1:5" x14ac:dyDescent="0.25">
      <c r="A159">
        <v>2022</v>
      </c>
      <c r="B159" s="1" t="s">
        <v>81</v>
      </c>
      <c r="C159" s="2">
        <v>89412</v>
      </c>
      <c r="D159" s="2">
        <v>115384</v>
      </c>
      <c r="E159" s="6">
        <f t="shared" si="4"/>
        <v>77.490813284337506</v>
      </c>
    </row>
    <row r="160" spans="1:5" x14ac:dyDescent="0.25">
      <c r="A160">
        <v>2023</v>
      </c>
      <c r="B160" s="1" t="s">
        <v>70</v>
      </c>
      <c r="C160" s="2">
        <v>90004</v>
      </c>
      <c r="D160" s="2">
        <v>113266</v>
      </c>
      <c r="E160" s="6">
        <f t="shared" si="4"/>
        <v>79.462504193668011</v>
      </c>
    </row>
    <row r="161" spans="1:5" x14ac:dyDescent="0.25">
      <c r="A161">
        <v>2023</v>
      </c>
      <c r="B161" s="1" t="s">
        <v>71</v>
      </c>
      <c r="C161" s="2">
        <v>89123</v>
      </c>
      <c r="D161" s="2">
        <v>111760</v>
      </c>
      <c r="E161" s="6">
        <f t="shared" si="4"/>
        <v>79.744989262705801</v>
      </c>
    </row>
    <row r="162" spans="1:5" x14ac:dyDescent="0.25">
      <c r="A162">
        <v>2023</v>
      </c>
      <c r="B162" s="1" t="s">
        <v>72</v>
      </c>
      <c r="C162" s="2">
        <v>102001</v>
      </c>
      <c r="D162" s="2">
        <v>129568</v>
      </c>
      <c r="E162" s="6">
        <f t="shared" si="4"/>
        <v>78.723913311928868</v>
      </c>
    </row>
    <row r="163" spans="1:5" x14ac:dyDescent="0.25">
      <c r="A163">
        <v>2023</v>
      </c>
      <c r="B163" s="1" t="s">
        <v>73</v>
      </c>
      <c r="C163" s="2">
        <v>88150</v>
      </c>
      <c r="D163" s="2">
        <v>113494</v>
      </c>
      <c r="E163" s="6">
        <f t="shared" si="4"/>
        <v>77.66930410418172</v>
      </c>
    </row>
    <row r="164" spans="1:5" x14ac:dyDescent="0.25">
      <c r="A164">
        <v>2023</v>
      </c>
      <c r="B164" s="1" t="s">
        <v>74</v>
      </c>
      <c r="C164" s="2">
        <v>99313</v>
      </c>
      <c r="D164" s="2">
        <v>127813</v>
      </c>
      <c r="E164" s="6">
        <f t="shared" si="4"/>
        <v>77.701798721569787</v>
      </c>
    </row>
    <row r="165" spans="1:5" x14ac:dyDescent="0.25">
      <c r="A165">
        <v>2023</v>
      </c>
      <c r="B165" s="1" t="s">
        <v>75</v>
      </c>
      <c r="C165" s="2">
        <v>98718</v>
      </c>
      <c r="D165" s="2">
        <v>126675</v>
      </c>
      <c r="E165" s="6">
        <f t="shared" si="4"/>
        <v>77.930136175251633</v>
      </c>
    </row>
    <row r="166" spans="1:5" x14ac:dyDescent="0.25">
      <c r="A166">
        <v>2023</v>
      </c>
      <c r="B166" s="1" t="s">
        <v>76</v>
      </c>
      <c r="C166" s="2">
        <v>92317</v>
      </c>
      <c r="D166" s="2">
        <v>117787</v>
      </c>
      <c r="E166" s="6">
        <f t="shared" ref="E166:E179" si="5">(C166/D166)*100</f>
        <v>78.376221484544146</v>
      </c>
    </row>
    <row r="167" spans="1:5" x14ac:dyDescent="0.25">
      <c r="A167">
        <v>2023</v>
      </c>
      <c r="B167" s="1" t="s">
        <v>77</v>
      </c>
      <c r="C167" s="2">
        <v>97371</v>
      </c>
      <c r="D167" s="2">
        <v>128214</v>
      </c>
      <c r="E167" s="6">
        <f t="shared" si="5"/>
        <v>75.944124666573074</v>
      </c>
    </row>
    <row r="168" spans="1:5" x14ac:dyDescent="0.25">
      <c r="A168">
        <v>2023</v>
      </c>
      <c r="B168" s="1" t="s">
        <v>78</v>
      </c>
      <c r="C168" s="2">
        <v>89538</v>
      </c>
      <c r="D168" s="2">
        <v>120693</v>
      </c>
      <c r="E168" s="6">
        <f t="shared" si="5"/>
        <v>74.186572543560942</v>
      </c>
    </row>
    <row r="169" spans="1:5" x14ac:dyDescent="0.25">
      <c r="A169">
        <v>2023</v>
      </c>
      <c r="B169" s="1" t="s">
        <v>79</v>
      </c>
      <c r="C169" s="2">
        <v>94957</v>
      </c>
      <c r="D169" s="2">
        <v>128114</v>
      </c>
      <c r="E169" s="6">
        <f t="shared" si="5"/>
        <v>74.119143887475218</v>
      </c>
    </row>
    <row r="170" spans="1:5" x14ac:dyDescent="0.25">
      <c r="A170">
        <v>2023</v>
      </c>
      <c r="B170" s="1" t="s">
        <v>80</v>
      </c>
      <c r="C170" s="2">
        <v>93251</v>
      </c>
      <c r="D170" s="2">
        <v>123495</v>
      </c>
      <c r="E170" s="6">
        <f t="shared" si="5"/>
        <v>75.509939673670999</v>
      </c>
    </row>
    <row r="171" spans="1:5" x14ac:dyDescent="0.25">
      <c r="A171">
        <v>2023</v>
      </c>
      <c r="B171" s="1" t="s">
        <v>81</v>
      </c>
      <c r="C171" s="2">
        <v>92453</v>
      </c>
      <c r="D171" s="2">
        <v>121032</v>
      </c>
      <c r="E171" s="6">
        <f t="shared" si="5"/>
        <v>76.38723643333995</v>
      </c>
    </row>
    <row r="172" spans="1:5" x14ac:dyDescent="0.25">
      <c r="A172">
        <v>2024</v>
      </c>
      <c r="B172" s="1" t="s">
        <v>70</v>
      </c>
      <c r="C172" s="2">
        <v>95834</v>
      </c>
      <c r="D172" s="2">
        <v>124207</v>
      </c>
      <c r="E172" s="6">
        <f t="shared" si="5"/>
        <v>77.156681990548037</v>
      </c>
    </row>
    <row r="173" spans="1:5" x14ac:dyDescent="0.25">
      <c r="A173">
        <v>2024</v>
      </c>
      <c r="B173" s="1" t="s">
        <v>71</v>
      </c>
      <c r="C173" s="2">
        <v>93234</v>
      </c>
      <c r="D173" s="2">
        <v>126470</v>
      </c>
      <c r="E173" s="6">
        <f t="shared" si="5"/>
        <v>73.720249861627266</v>
      </c>
    </row>
    <row r="174" spans="1:5" x14ac:dyDescent="0.25">
      <c r="A174">
        <v>2024</v>
      </c>
      <c r="B174" s="1" t="s">
        <v>72</v>
      </c>
      <c r="C174" s="2">
        <v>95437</v>
      </c>
      <c r="D174" s="2">
        <v>121255</v>
      </c>
      <c r="E174" s="6">
        <f t="shared" si="5"/>
        <v>78.707682157436807</v>
      </c>
    </row>
    <row r="175" spans="1:5" x14ac:dyDescent="0.25">
      <c r="A175">
        <v>2024</v>
      </c>
      <c r="B175" s="1" t="s">
        <v>73</v>
      </c>
      <c r="C175" s="2">
        <v>102116</v>
      </c>
      <c r="D175" s="2">
        <v>133296</v>
      </c>
      <c r="E175" s="6">
        <f t="shared" si="5"/>
        <v>76.608450366102517</v>
      </c>
    </row>
    <row r="176" spans="1:5" x14ac:dyDescent="0.25">
      <c r="A176">
        <v>2024</v>
      </c>
      <c r="B176" s="1" t="s">
        <v>74</v>
      </c>
      <c r="C176" s="2">
        <v>100485</v>
      </c>
      <c r="D176" s="2">
        <v>131697</v>
      </c>
      <c r="E176" s="6">
        <f t="shared" si="5"/>
        <v>76.300143511241714</v>
      </c>
    </row>
    <row r="177" spans="1:5" x14ac:dyDescent="0.25">
      <c r="A177">
        <v>2024</v>
      </c>
      <c r="B177" s="1" t="s">
        <v>75</v>
      </c>
      <c r="C177" s="2">
        <v>89161</v>
      </c>
      <c r="D177" s="2">
        <v>118029</v>
      </c>
      <c r="E177" s="6">
        <f t="shared" si="5"/>
        <v>75.541604182023065</v>
      </c>
    </row>
    <row r="178" spans="1:5" x14ac:dyDescent="0.25">
      <c r="A178">
        <v>2024</v>
      </c>
      <c r="B178" s="1" t="s">
        <v>76</v>
      </c>
      <c r="C178" s="2">
        <v>92782</v>
      </c>
      <c r="D178" s="2">
        <v>123015</v>
      </c>
      <c r="E178" s="6">
        <f t="shared" si="5"/>
        <v>75.423322359061899</v>
      </c>
    </row>
    <row r="179" spans="1:5" x14ac:dyDescent="0.25">
      <c r="A179">
        <v>2024</v>
      </c>
      <c r="B179" s="1" t="s">
        <v>77</v>
      </c>
      <c r="C179" s="2">
        <v>92907</v>
      </c>
      <c r="D179" s="2">
        <v>123329</v>
      </c>
      <c r="E179" s="6">
        <f t="shared" si="5"/>
        <v>75.332646822726204</v>
      </c>
    </row>
    <row r="180" spans="1:5" x14ac:dyDescent="0.25">
      <c r="A180">
        <v>2024</v>
      </c>
      <c r="B180" s="1" t="s">
        <v>78</v>
      </c>
      <c r="C180" s="2">
        <v>84891</v>
      </c>
      <c r="D180" s="2">
        <v>111492</v>
      </c>
      <c r="E180" s="6">
        <f>(C180/D180)*100</f>
        <v>76.140889032396942</v>
      </c>
    </row>
    <row r="181" spans="1:5" x14ac:dyDescent="0.25">
      <c r="B181" s="1"/>
    </row>
    <row r="182" spans="1:5" x14ac:dyDescent="0.25">
      <c r="B182" s="1"/>
    </row>
    <row r="183" spans="1:5" x14ac:dyDescent="0.25">
      <c r="B183" s="1"/>
    </row>
    <row r="184" spans="1:5" x14ac:dyDescent="0.25">
      <c r="B184" s="1"/>
    </row>
    <row r="185" spans="1:5" x14ac:dyDescent="0.25">
      <c r="B185" s="1"/>
    </row>
    <row r="186" spans="1:5" x14ac:dyDescent="0.25">
      <c r="B186" s="1"/>
    </row>
    <row r="187" spans="1:5" x14ac:dyDescent="0.25">
      <c r="B187" s="1"/>
    </row>
    <row r="188" spans="1:5" x14ac:dyDescent="0.25">
      <c r="B188" s="1"/>
    </row>
    <row r="189" spans="1:5" x14ac:dyDescent="0.25">
      <c r="B189" s="1"/>
    </row>
    <row r="190" spans="1:5" x14ac:dyDescent="0.25">
      <c r="B190" s="1"/>
    </row>
    <row r="191" spans="1:5" x14ac:dyDescent="0.25">
      <c r="B191" s="1"/>
    </row>
    <row r="192" spans="1:5"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sheetData>
  <phoneticPr fontId="2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Índice (Favor de leer)</vt:lpstr>
      <vt:lpstr>R01.1 Tiempo importar</vt:lpstr>
      <vt:lpstr>R01.2 Tiempo despacho</vt:lpstr>
      <vt:lpstr>R01.3 Tiempo despacho rec</vt:lpstr>
      <vt:lpstr>R02.1 Recaudación</vt:lpstr>
      <vt:lpstr>R02.2 Costo Recaudación</vt:lpstr>
      <vt:lpstr>P01.1 Tiempo Reconocimiento</vt:lpstr>
      <vt:lpstr>U01 U02 y U03</vt:lpstr>
      <vt:lpstr>P01.2 Reconocimientos 3 hrs</vt:lpstr>
      <vt:lpstr>P01.3 Volumetría</vt:lpstr>
      <vt:lpstr>P01.4 Tiempo VUCEM</vt:lpstr>
      <vt:lpstr>I01.1 Capital humano</vt:lpstr>
      <vt:lpstr>'Índice (Favor de leer)'!Títulos_a_imprimir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Rogelio Maldonado Cortes</dc:creator>
  <cp:keywords/>
  <dc:description/>
  <cp:lastModifiedBy>Jorge Israel Peña Gutierrez</cp:lastModifiedBy>
  <cp:revision/>
  <dcterms:created xsi:type="dcterms:W3CDTF">2015-12-02T17:48:57Z</dcterms:created>
  <dcterms:modified xsi:type="dcterms:W3CDTF">2024-10-21T16:36:44Z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2023-03-21T18:41:14Z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2ce69147-2638-4f36-8769-4eb269cb1526</vt:lpwstr>
  </property>
  <property fmtid="{D5CDD505-2E9C-101B-9397-08002B2CF9AE}" pid="7" name="MSIP_Label_defa4170-0d19-0005-0004-bc88714345d2_ActionId">
    <vt:lpwstr>9ff609b3-9663-4ab7-a925-89fbbfa3f65c</vt:lpwstr>
  </property>
  <property fmtid="{D5CDD505-2E9C-101B-9397-08002B2CF9AE}" pid="8" name="MSIP_Label_defa4170-0d19-0005-0004-bc88714345d2_ContentBits">
    <vt:lpwstr>0</vt:lpwstr>
  </property>
</Properties>
</file>